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Documents\LPE Products\L730126927 27 g_s DI Nostrum Injectors\Calibration Support Files\Individual Support Files\v0.8\"/>
    </mc:Choice>
  </mc:AlternateContent>
  <xr:revisionPtr revIDLastSave="0" documentId="8_{1250826E-3B9F-4FE2-8975-49F94D3CAC8F}" xr6:coauthVersionLast="43" xr6:coauthVersionMax="43" xr10:uidLastSave="{00000000-0000-0000-0000-000000000000}"/>
  <workbookProtection workbookAlgorithmName="SHA-512" workbookHashValue="ngziJDEdz9LejIdLu/8IumRjhJ3gBCh0WARE6Ubfj9xcyXO5t6hP6HOGc//9IwINHbIjim8olQmPwLmcGTdAyg==" workbookSaltValue="0ETxWO6BEvR1DgD2Td2BLw==" workbookSpinCount="100000" lockStructure="1"/>
  <bookViews>
    <workbookView xWindow="-120" yWindow="-120" windowWidth="29040" windowHeight="15225" xr2:uid="{00000000-000D-0000-FFFF-FFFF00000000}"/>
  </bookViews>
  <sheets>
    <sheet name="Title Page" sheetId="36" r:id="rId1"/>
    <sheet name="Table of Contents" sheetId="35" r:id="rId2"/>
    <sheet name="Flow Rate" sheetId="28" r:id="rId3"/>
    <sheet name="Density Multiplier" sheetId="37" r:id="rId4"/>
    <sheet name="Alcohol Multiplier" sheetId="38" r:id="rId5"/>
    <sheet name="Fuel Pressure Multiplier 1" sheetId="30" r:id="rId6"/>
    <sheet name="Fuel Pressure Multiplier 2" sheetId="31" r:id="rId7"/>
    <sheet name="Fuel Pressure Multiplier 3" sheetId="32" r:id="rId8"/>
    <sheet name="Offset Profile 1" sheetId="39" r:id="rId9"/>
    <sheet name="Offset Profile 2" sheetId="40" r:id="rId10"/>
    <sheet name="Offset Profile 3" sheetId="41" r:id="rId11"/>
    <sheet name="Temperature Adder" sheetId="44" r:id="rId12"/>
    <sheet name="Temperature Adder Multiplier" sheetId="45" r:id="rId13"/>
    <sheet name="Short Pulse Limit" sheetId="42" r:id="rId14"/>
    <sheet name="Short Pulse Adder 1" sheetId="46" r:id="rId15"/>
    <sheet name="Short Pulse Adder 2" sheetId="47" r:id="rId16"/>
    <sheet name="Short Pulse Adder 3" sheetId="48" r:id="rId17"/>
    <sheet name="Injector Gain" sheetId="43" r:id="rId18"/>
    <sheet name="Gain vs. Cylinder" sheetId="49" r:id="rId19"/>
    <sheet name="Limits" sheetId="50" r:id="rId20"/>
    <sheet name="Injector Profiles" sheetId="25" r:id="rId21"/>
    <sheet name="Pull-in High Current" sheetId="8" r:id="rId22"/>
    <sheet name="Peak High Current" sheetId="14" r:id="rId23"/>
    <sheet name="Peak Low Current" sheetId="15" r:id="rId24"/>
    <sheet name="Bypass High Current" sheetId="16" r:id="rId25"/>
    <sheet name="Bypass Low Current" sheetId="17" r:id="rId26"/>
    <sheet name="Hold High Current" sheetId="18" r:id="rId27"/>
    <sheet name="Hold Low Current" sheetId="19" r:id="rId28"/>
    <sheet name="Peak Period" sheetId="20" r:id="rId29"/>
    <sheet name="Bypass Period" sheetId="21" r:id="rId30"/>
    <sheet name="Peak to Bypass Recharge" sheetId="22" r:id="rId31"/>
    <sheet name="Bypass to Hold Recharge" sheetId="23" r:id="rId32"/>
    <sheet name="Boost Profile" sheetId="24" r:id="rId33"/>
    <sheet name="HP Pump Maximum Pressure" sheetId="27" r:id="rId34"/>
    <sheet name="Desired Fuel Pres Airmass Axis" sheetId="51" r:id="rId35"/>
    <sheet name="Desired Fuel Pressure" sheetId="52" r:id="rId36"/>
  </sheets>
  <externalReferences>
    <externalReference r:id="rId37"/>
    <externalReference r:id="rId38"/>
    <externalReference r:id="rId39"/>
    <externalReference r:id="rId40"/>
    <externalReference r:id="rId4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0" i="35" l="1"/>
  <c r="B39" i="35"/>
  <c r="B5" i="28" l="1"/>
  <c r="B7" i="30" l="1"/>
  <c r="C6" i="30"/>
  <c r="B8" i="37" s="1"/>
  <c r="D6" i="30"/>
  <c r="B9" i="37" s="1"/>
  <c r="E6" i="30"/>
  <c r="B10" i="37" s="1"/>
  <c r="F6" i="30"/>
  <c r="B11" i="37" s="1"/>
  <c r="G6" i="30"/>
  <c r="B12" i="37" s="1"/>
  <c r="H6" i="30"/>
  <c r="B13" i="37" s="1"/>
  <c r="I6" i="30"/>
  <c r="B14" i="37" s="1"/>
  <c r="J6" i="30"/>
  <c r="B15" i="37" s="1"/>
  <c r="K6" i="30"/>
  <c r="B16" i="37" s="1"/>
  <c r="L6" i="30"/>
  <c r="B17" i="37" s="1"/>
  <c r="M6" i="30"/>
  <c r="B18" i="37" s="1"/>
  <c r="N6" i="30"/>
  <c r="B19" i="37" s="1"/>
  <c r="O6" i="30"/>
  <c r="B20" i="37" s="1"/>
  <c r="P6" i="30"/>
  <c r="B21" i="37" s="1"/>
  <c r="Q6" i="30"/>
  <c r="B22" i="37" s="1"/>
  <c r="R6" i="30"/>
  <c r="B23" i="37" s="1"/>
  <c r="O7" i="30"/>
  <c r="R7" i="30"/>
  <c r="B6" i="30"/>
  <c r="B7" i="37" s="1"/>
  <c r="C7" i="30"/>
  <c r="D7" i="30"/>
  <c r="E7" i="30"/>
  <c r="F7" i="30"/>
  <c r="G7" i="30"/>
  <c r="H7" i="30"/>
  <c r="I7" i="30"/>
  <c r="J7" i="30"/>
  <c r="K7" i="30"/>
  <c r="L7" i="30"/>
  <c r="M7" i="30"/>
  <c r="N7" i="30"/>
  <c r="P7" i="30"/>
  <c r="Q7" i="30"/>
  <c r="F21" i="37" l="1"/>
  <c r="J21" i="37"/>
  <c r="N21" i="37"/>
  <c r="R21" i="37"/>
  <c r="D21" i="37"/>
  <c r="I21" i="37"/>
  <c r="O21" i="37"/>
  <c r="E21" i="37"/>
  <c r="K21" i="37"/>
  <c r="P21" i="37"/>
  <c r="G21" i="37"/>
  <c r="L21" i="37"/>
  <c r="Q21" i="37"/>
  <c r="C21" i="37"/>
  <c r="H21" i="37"/>
  <c r="M21" i="37"/>
  <c r="S21" i="37"/>
  <c r="D13" i="37"/>
  <c r="H13" i="37"/>
  <c r="L13" i="37"/>
  <c r="P13" i="37"/>
  <c r="E13" i="37"/>
  <c r="I13" i="37"/>
  <c r="M13" i="37"/>
  <c r="Q13" i="37"/>
  <c r="F13" i="37"/>
  <c r="J13" i="37"/>
  <c r="N13" i="37"/>
  <c r="R13" i="37"/>
  <c r="G13" i="37"/>
  <c r="K13" i="37"/>
  <c r="O13" i="37"/>
  <c r="C13" i="37"/>
  <c r="S13" i="37"/>
  <c r="E12" i="37"/>
  <c r="I12" i="37"/>
  <c r="M12" i="37"/>
  <c r="Q12" i="37"/>
  <c r="F12" i="37"/>
  <c r="J12" i="37"/>
  <c r="N12" i="37"/>
  <c r="R12" i="37"/>
  <c r="C12" i="37"/>
  <c r="G12" i="37"/>
  <c r="K12" i="37"/>
  <c r="O12" i="37"/>
  <c r="S12" i="37"/>
  <c r="H12" i="37"/>
  <c r="L12" i="37"/>
  <c r="P12" i="37"/>
  <c r="D12" i="37"/>
  <c r="E8" i="37"/>
  <c r="I8" i="37"/>
  <c r="M8" i="37"/>
  <c r="Q8" i="37"/>
  <c r="F8" i="37"/>
  <c r="J8" i="37"/>
  <c r="N8" i="37"/>
  <c r="R8" i="37"/>
  <c r="C8" i="37"/>
  <c r="G8" i="37"/>
  <c r="K8" i="37"/>
  <c r="O8" i="37"/>
  <c r="S8" i="37"/>
  <c r="L8" i="37"/>
  <c r="P8" i="37"/>
  <c r="D8" i="37"/>
  <c r="H8" i="37"/>
  <c r="C7" i="37"/>
  <c r="D7" i="37"/>
  <c r="H7" i="37"/>
  <c r="L7" i="37"/>
  <c r="P7" i="37"/>
  <c r="G7" i="37"/>
  <c r="M7" i="37"/>
  <c r="R7" i="37"/>
  <c r="N7" i="37"/>
  <c r="E7" i="37"/>
  <c r="J7" i="37"/>
  <c r="O7" i="37"/>
  <c r="F7" i="37"/>
  <c r="K7" i="37"/>
  <c r="Q7" i="37"/>
  <c r="I7" i="37"/>
  <c r="S7" i="37"/>
  <c r="E22" i="37"/>
  <c r="I22" i="37"/>
  <c r="M22" i="37"/>
  <c r="Q22" i="37"/>
  <c r="C22" i="37"/>
  <c r="H22" i="37"/>
  <c r="N22" i="37"/>
  <c r="S22" i="37"/>
  <c r="D22" i="37"/>
  <c r="J22" i="37"/>
  <c r="O22" i="37"/>
  <c r="F22" i="37"/>
  <c r="K22" i="37"/>
  <c r="P22" i="37"/>
  <c r="G22" i="37"/>
  <c r="L22" i="37"/>
  <c r="R22" i="37"/>
  <c r="C18" i="37"/>
  <c r="E18" i="37"/>
  <c r="I18" i="37"/>
  <c r="M18" i="37"/>
  <c r="Q18" i="37"/>
  <c r="G18" i="37"/>
  <c r="L18" i="37"/>
  <c r="R18" i="37"/>
  <c r="H18" i="37"/>
  <c r="N18" i="37"/>
  <c r="S18" i="37"/>
  <c r="D18" i="37"/>
  <c r="J18" i="37"/>
  <c r="O18" i="37"/>
  <c r="F18" i="37"/>
  <c r="K18" i="37"/>
  <c r="P18" i="37"/>
  <c r="C14" i="37"/>
  <c r="G14" i="37"/>
  <c r="K14" i="37"/>
  <c r="O14" i="37"/>
  <c r="S14" i="37"/>
  <c r="D14" i="37"/>
  <c r="H14" i="37"/>
  <c r="L14" i="37"/>
  <c r="P14" i="37"/>
  <c r="E14" i="37"/>
  <c r="I14" i="37"/>
  <c r="M14" i="37"/>
  <c r="Q14" i="37"/>
  <c r="F14" i="37"/>
  <c r="J14" i="37"/>
  <c r="N14" i="37"/>
  <c r="R14" i="37"/>
  <c r="C10" i="37"/>
  <c r="G10" i="37"/>
  <c r="K10" i="37"/>
  <c r="O10" i="37"/>
  <c r="S10" i="37"/>
  <c r="D10" i="37"/>
  <c r="H10" i="37"/>
  <c r="L10" i="37"/>
  <c r="P10" i="37"/>
  <c r="E10" i="37"/>
  <c r="I10" i="37"/>
  <c r="M10" i="37"/>
  <c r="Q10" i="37"/>
  <c r="J10" i="37"/>
  <c r="N10" i="37"/>
  <c r="R10" i="37"/>
  <c r="F10" i="37"/>
  <c r="D17" i="37"/>
  <c r="H17" i="37"/>
  <c r="L17" i="37"/>
  <c r="P17" i="37"/>
  <c r="E17" i="37"/>
  <c r="I17" i="37"/>
  <c r="M17" i="37"/>
  <c r="F17" i="37"/>
  <c r="J17" i="37"/>
  <c r="N17" i="37"/>
  <c r="R17" i="37"/>
  <c r="C17" i="37"/>
  <c r="Q17" i="37"/>
  <c r="G17" i="37"/>
  <c r="S17" i="37"/>
  <c r="K17" i="37"/>
  <c r="O17" i="37"/>
  <c r="D9" i="37"/>
  <c r="H9" i="37"/>
  <c r="L9" i="37"/>
  <c r="P9" i="37"/>
  <c r="E9" i="37"/>
  <c r="I9" i="37"/>
  <c r="M9" i="37"/>
  <c r="Q9" i="37"/>
  <c r="F9" i="37"/>
  <c r="J9" i="37"/>
  <c r="N9" i="37"/>
  <c r="R9" i="37"/>
  <c r="K9" i="37"/>
  <c r="O9" i="37"/>
  <c r="C9" i="37"/>
  <c r="S9" i="37"/>
  <c r="G9" i="37"/>
  <c r="C20" i="37"/>
  <c r="G20" i="37"/>
  <c r="K20" i="37"/>
  <c r="O20" i="37"/>
  <c r="S20" i="37"/>
  <c r="E20" i="37"/>
  <c r="J20" i="37"/>
  <c r="P20" i="37"/>
  <c r="F20" i="37"/>
  <c r="L20" i="37"/>
  <c r="Q20" i="37"/>
  <c r="H20" i="37"/>
  <c r="M20" i="37"/>
  <c r="R20" i="37"/>
  <c r="D20" i="37"/>
  <c r="I20" i="37"/>
  <c r="N20" i="37"/>
  <c r="E16" i="37"/>
  <c r="I16" i="37"/>
  <c r="M16" i="37"/>
  <c r="Q16" i="37"/>
  <c r="F16" i="37"/>
  <c r="J16" i="37"/>
  <c r="N16" i="37"/>
  <c r="R16" i="37"/>
  <c r="C16" i="37"/>
  <c r="G16" i="37"/>
  <c r="K16" i="37"/>
  <c r="O16" i="37"/>
  <c r="S16" i="37"/>
  <c r="D16" i="37"/>
  <c r="H16" i="37"/>
  <c r="L16" i="37"/>
  <c r="P16" i="37"/>
  <c r="D23" i="37"/>
  <c r="H23" i="37"/>
  <c r="L23" i="37"/>
  <c r="P23" i="37"/>
  <c r="G23" i="37"/>
  <c r="M23" i="37"/>
  <c r="R23" i="37"/>
  <c r="C23" i="37"/>
  <c r="I23" i="37"/>
  <c r="S23" i="37"/>
  <c r="E23" i="37"/>
  <c r="J23" i="37"/>
  <c r="O23" i="37"/>
  <c r="F23" i="37"/>
  <c r="K23" i="37"/>
  <c r="Q23" i="37"/>
  <c r="N23" i="37"/>
  <c r="D19" i="37"/>
  <c r="H19" i="37"/>
  <c r="L19" i="37"/>
  <c r="P19" i="37"/>
  <c r="F19" i="37"/>
  <c r="K19" i="37"/>
  <c r="Q19" i="37"/>
  <c r="G19" i="37"/>
  <c r="M19" i="37"/>
  <c r="R19" i="37"/>
  <c r="C19" i="37"/>
  <c r="I19" i="37"/>
  <c r="N19" i="37"/>
  <c r="S19" i="37"/>
  <c r="E19" i="37"/>
  <c r="J19" i="37"/>
  <c r="O19" i="37"/>
  <c r="F15" i="37"/>
  <c r="J15" i="37"/>
  <c r="N15" i="37"/>
  <c r="R15" i="37"/>
  <c r="C15" i="37"/>
  <c r="G15" i="37"/>
  <c r="K15" i="37"/>
  <c r="O15" i="37"/>
  <c r="S15" i="37"/>
  <c r="D15" i="37"/>
  <c r="H15" i="37"/>
  <c r="L15" i="37"/>
  <c r="P15" i="37"/>
  <c r="E15" i="37"/>
  <c r="I15" i="37"/>
  <c r="M15" i="37"/>
  <c r="Q15" i="37"/>
  <c r="F11" i="37"/>
  <c r="J11" i="37"/>
  <c r="N11" i="37"/>
  <c r="R11" i="37"/>
  <c r="C11" i="37"/>
  <c r="G11" i="37"/>
  <c r="K11" i="37"/>
  <c r="O11" i="37"/>
  <c r="S11" i="37"/>
  <c r="D11" i="37"/>
  <c r="H11" i="37"/>
  <c r="L11" i="37"/>
  <c r="P11" i="37"/>
  <c r="I11" i="37"/>
  <c r="M11" i="37"/>
  <c r="Q11" i="37"/>
  <c r="E11" i="37"/>
  <c r="B7" i="44"/>
  <c r="B7" i="48"/>
  <c r="B7" i="47"/>
  <c r="B22" i="47"/>
  <c r="B22" i="46"/>
  <c r="B22" i="44"/>
  <c r="B22" i="48"/>
  <c r="B10" i="47"/>
  <c r="B10" i="46"/>
  <c r="B10" i="44"/>
  <c r="B10" i="48"/>
  <c r="B17" i="47"/>
  <c r="B17" i="46"/>
  <c r="B17" i="48"/>
  <c r="B17" i="44"/>
  <c r="B9" i="47"/>
  <c r="B9" i="48"/>
  <c r="B9" i="44"/>
  <c r="B20" i="48"/>
  <c r="B20" i="44"/>
  <c r="B20" i="47"/>
  <c r="B20" i="46"/>
  <c r="B16" i="48"/>
  <c r="B16" i="44"/>
  <c r="B16" i="47"/>
  <c r="B16" i="46"/>
  <c r="B12" i="48"/>
  <c r="B12" i="44"/>
  <c r="B12" i="47"/>
  <c r="B12" i="46"/>
  <c r="B8" i="48"/>
  <c r="B8" i="44"/>
  <c r="B8" i="47"/>
  <c r="B18" i="47"/>
  <c r="B18" i="46"/>
  <c r="B18" i="44"/>
  <c r="B18" i="48"/>
  <c r="B14" i="47"/>
  <c r="B14" i="46"/>
  <c r="B14" i="44"/>
  <c r="B14" i="48"/>
  <c r="B21" i="47"/>
  <c r="B21" i="46"/>
  <c r="B21" i="48"/>
  <c r="B21" i="44"/>
  <c r="B13" i="47"/>
  <c r="B13" i="46"/>
  <c r="B13" i="48"/>
  <c r="B13" i="44"/>
  <c r="B23" i="44"/>
  <c r="B23" i="48"/>
  <c r="B23" i="47"/>
  <c r="B19" i="44"/>
  <c r="B19" i="48"/>
  <c r="B19" i="47"/>
  <c r="B19" i="46"/>
  <c r="B15" i="44"/>
  <c r="B15" i="46"/>
  <c r="B15" i="48"/>
  <c r="B15" i="47"/>
  <c r="B11" i="44"/>
  <c r="B11" i="46"/>
  <c r="B11" i="48"/>
  <c r="B11" i="47"/>
  <c r="B8" i="35"/>
  <c r="B9" i="35"/>
  <c r="B10" i="35"/>
  <c r="B11" i="35"/>
  <c r="B12" i="35"/>
  <c r="B13" i="35"/>
  <c r="B14" i="35"/>
  <c r="B15" i="35"/>
  <c r="B16" i="35"/>
  <c r="B17" i="35"/>
  <c r="B18" i="35"/>
  <c r="B19" i="35"/>
  <c r="B20" i="35"/>
  <c r="B21" i="35"/>
  <c r="B22" i="35"/>
  <c r="B23" i="35"/>
  <c r="B24" i="35"/>
  <c r="B25" i="35"/>
  <c r="B26" i="35"/>
  <c r="B27" i="35"/>
  <c r="B28" i="35"/>
  <c r="B29" i="35"/>
  <c r="B30" i="35"/>
  <c r="B31" i="35"/>
  <c r="B32" i="35"/>
  <c r="B33" i="35"/>
  <c r="B34" i="35"/>
  <c r="B35" i="35"/>
  <c r="B36" i="35"/>
  <c r="B37" i="35"/>
  <c r="B38" i="35"/>
  <c r="B7" i="35"/>
  <c r="D6" i="48"/>
  <c r="E6" i="48" s="1"/>
  <c r="F6" i="48" s="1"/>
  <c r="G6" i="48" s="1"/>
  <c r="H6" i="48" s="1"/>
  <c r="I6" i="48" s="1"/>
  <c r="J6" i="48" s="1"/>
  <c r="K6" i="48" s="1"/>
  <c r="L6" i="48" s="1"/>
  <c r="M6" i="48" s="1"/>
  <c r="N6" i="48" s="1"/>
  <c r="O6" i="48" s="1"/>
  <c r="P6" i="48" s="1"/>
  <c r="Q6" i="48" s="1"/>
  <c r="R6" i="48" s="1"/>
  <c r="S6" i="48" s="1"/>
  <c r="D6" i="47"/>
  <c r="E6" i="47" s="1"/>
  <c r="F6" i="47" s="1"/>
  <c r="G6" i="47" s="1"/>
  <c r="H6" i="47" s="1"/>
  <c r="I6" i="47" s="1"/>
  <c r="J6" i="47" s="1"/>
  <c r="K6" i="47" s="1"/>
  <c r="L6" i="47" s="1"/>
  <c r="M6" i="47" s="1"/>
  <c r="N6" i="47" s="1"/>
  <c r="O6" i="47" s="1"/>
  <c r="P6" i="47" s="1"/>
  <c r="Q6" i="47" s="1"/>
  <c r="R6" i="47" s="1"/>
  <c r="S6" i="47" s="1"/>
  <c r="E6" i="46"/>
  <c r="F6" i="46"/>
  <c r="G6" i="46" s="1"/>
  <c r="H6" i="46" s="1"/>
  <c r="I6" i="46" s="1"/>
  <c r="J6" i="46" s="1"/>
  <c r="K6" i="46" s="1"/>
  <c r="L6" i="46" s="1"/>
  <c r="M6" i="46" s="1"/>
  <c r="N6" i="46" s="1"/>
  <c r="O6" i="46" s="1"/>
  <c r="P6" i="46" s="1"/>
  <c r="Q6" i="46" s="1"/>
  <c r="R6" i="46" s="1"/>
  <c r="S6" i="46" s="1"/>
  <c r="D6" i="46"/>
  <c r="B23" i="46"/>
  <c r="B9" i="46"/>
  <c r="B8" i="46"/>
  <c r="B7" i="46"/>
  <c r="C6" i="45"/>
  <c r="D6" i="45" s="1"/>
  <c r="E6" i="45" s="1"/>
  <c r="F6" i="45" s="1"/>
  <c r="G6" i="45" s="1"/>
  <c r="H6" i="45" s="1"/>
  <c r="I6" i="45" s="1"/>
  <c r="J6" i="45" s="1"/>
  <c r="R6" i="41"/>
  <c r="R7" i="41" s="1"/>
  <c r="Q6" i="41"/>
  <c r="Q7" i="41" s="1"/>
  <c r="P6" i="41"/>
  <c r="P7" i="41" s="1"/>
  <c r="O6" i="41"/>
  <c r="O7" i="41" s="1"/>
  <c r="N6" i="41"/>
  <c r="N7" i="41" s="1"/>
  <c r="M6" i="41"/>
  <c r="M7" i="41" s="1"/>
  <c r="L6" i="41"/>
  <c r="L7" i="41" s="1"/>
  <c r="K6" i="41"/>
  <c r="K7" i="41" s="1"/>
  <c r="J6" i="41"/>
  <c r="J7" i="41" s="1"/>
  <c r="I6" i="41"/>
  <c r="I7" i="41" s="1"/>
  <c r="H6" i="41"/>
  <c r="H7" i="41" s="1"/>
  <c r="G6" i="41"/>
  <c r="G7" i="41" s="1"/>
  <c r="F6" i="41"/>
  <c r="F7" i="41" s="1"/>
  <c r="E6" i="41"/>
  <c r="E7" i="41" s="1"/>
  <c r="D6" i="41"/>
  <c r="D7" i="41" s="1"/>
  <c r="C6" i="41"/>
  <c r="C7" i="41" s="1"/>
  <c r="B6" i="41"/>
  <c r="B7" i="41" s="1"/>
  <c r="R6" i="40"/>
  <c r="R7" i="40" s="1"/>
  <c r="Q6" i="40"/>
  <c r="Q7" i="40" s="1"/>
  <c r="P6" i="40"/>
  <c r="P7" i="40" s="1"/>
  <c r="O6" i="40"/>
  <c r="O7" i="40" s="1"/>
  <c r="N6" i="40"/>
  <c r="N7" i="40" s="1"/>
  <c r="M6" i="40"/>
  <c r="M7" i="40" s="1"/>
  <c r="L6" i="40"/>
  <c r="L7" i="40" s="1"/>
  <c r="K6" i="40"/>
  <c r="K7" i="40" s="1"/>
  <c r="J6" i="40"/>
  <c r="J7" i="40" s="1"/>
  <c r="I6" i="40"/>
  <c r="I7" i="40" s="1"/>
  <c r="H6" i="40"/>
  <c r="H7" i="40" s="1"/>
  <c r="G6" i="40"/>
  <c r="G7" i="40" s="1"/>
  <c r="F6" i="40"/>
  <c r="F7" i="40" s="1"/>
  <c r="E6" i="40"/>
  <c r="E7" i="40" s="1"/>
  <c r="D6" i="40"/>
  <c r="D7" i="40" s="1"/>
  <c r="C6" i="40"/>
  <c r="C7" i="40" s="1"/>
  <c r="B6" i="40"/>
  <c r="B7" i="40" s="1"/>
  <c r="R6" i="39"/>
  <c r="R7" i="39" s="1"/>
  <c r="Q6" i="39"/>
  <c r="Q7" i="39" s="1"/>
  <c r="P6" i="39"/>
  <c r="P7" i="39" s="1"/>
  <c r="O6" i="39"/>
  <c r="O7" i="39" s="1"/>
  <c r="N6" i="39"/>
  <c r="N7" i="39" s="1"/>
  <c r="M6" i="39"/>
  <c r="M7" i="39" s="1"/>
  <c r="L6" i="39"/>
  <c r="L7" i="39" s="1"/>
  <c r="K6" i="39"/>
  <c r="K7" i="39" s="1"/>
  <c r="J6" i="39"/>
  <c r="J7" i="39" s="1"/>
  <c r="I6" i="39"/>
  <c r="I7" i="39" s="1"/>
  <c r="H6" i="39"/>
  <c r="H7" i="39" s="1"/>
  <c r="G6" i="39"/>
  <c r="G7" i="39" s="1"/>
  <c r="F6" i="39"/>
  <c r="F7" i="39" s="1"/>
  <c r="E6" i="39"/>
  <c r="E7" i="39" s="1"/>
  <c r="D6" i="39"/>
  <c r="D7" i="39" s="1"/>
  <c r="C6" i="39"/>
  <c r="C7" i="39" s="1"/>
  <c r="B6" i="39"/>
  <c r="B7" i="39" s="1"/>
  <c r="C6" i="38"/>
  <c r="D6" i="38" s="1"/>
  <c r="E6" i="38" s="1"/>
  <c r="F6" i="38" s="1"/>
  <c r="G6" i="38" s="1"/>
  <c r="H6" i="38" s="1"/>
  <c r="I6" i="38" s="1"/>
  <c r="J6" i="38" s="1"/>
  <c r="D9" i="46" l="1"/>
  <c r="H9" i="46"/>
  <c r="L9" i="46"/>
  <c r="P9" i="46"/>
  <c r="E9" i="46"/>
  <c r="I9" i="46"/>
  <c r="M9" i="46"/>
  <c r="Q9" i="46"/>
  <c r="F9" i="46"/>
  <c r="J9" i="46"/>
  <c r="N9" i="46"/>
  <c r="R9" i="46"/>
  <c r="C9" i="46"/>
  <c r="S9" i="46"/>
  <c r="G9" i="46"/>
  <c r="K9" i="46"/>
  <c r="O9" i="46"/>
  <c r="D15" i="48"/>
  <c r="H15" i="48"/>
  <c r="L15" i="48"/>
  <c r="P15" i="48"/>
  <c r="E15" i="48"/>
  <c r="I15" i="48"/>
  <c r="M15" i="48"/>
  <c r="Q15" i="48"/>
  <c r="F15" i="48"/>
  <c r="J15" i="48"/>
  <c r="N15" i="48"/>
  <c r="R15" i="48"/>
  <c r="O15" i="48"/>
  <c r="C15" i="48"/>
  <c r="S15" i="48"/>
  <c r="K15" i="48"/>
  <c r="G15" i="48"/>
  <c r="D13" i="46"/>
  <c r="H13" i="46"/>
  <c r="L13" i="46"/>
  <c r="P13" i="46"/>
  <c r="E13" i="46"/>
  <c r="I13" i="46"/>
  <c r="M13" i="46"/>
  <c r="Q13" i="46"/>
  <c r="F13" i="46"/>
  <c r="J13" i="46"/>
  <c r="N13" i="46"/>
  <c r="R13" i="46"/>
  <c r="O13" i="46"/>
  <c r="C13" i="46"/>
  <c r="S13" i="46"/>
  <c r="G13" i="46"/>
  <c r="K13" i="46"/>
  <c r="C8" i="48"/>
  <c r="G8" i="48"/>
  <c r="K8" i="48"/>
  <c r="O8" i="48"/>
  <c r="S8" i="48"/>
  <c r="D8" i="48"/>
  <c r="H8" i="48"/>
  <c r="L8" i="48"/>
  <c r="P8" i="48"/>
  <c r="E8" i="48"/>
  <c r="I8" i="48"/>
  <c r="M8" i="48"/>
  <c r="Q8" i="48"/>
  <c r="F8" i="48"/>
  <c r="J8" i="48"/>
  <c r="R8" i="48"/>
  <c r="N8" i="48"/>
  <c r="F23" i="46"/>
  <c r="J23" i="46"/>
  <c r="N23" i="46"/>
  <c r="R23" i="46"/>
  <c r="E23" i="46"/>
  <c r="K23" i="46"/>
  <c r="P23" i="46"/>
  <c r="G23" i="46"/>
  <c r="L23" i="46"/>
  <c r="Q23" i="46"/>
  <c r="C23" i="46"/>
  <c r="H23" i="46"/>
  <c r="M23" i="46"/>
  <c r="S23" i="46"/>
  <c r="O23" i="46"/>
  <c r="D23" i="46"/>
  <c r="I23" i="46"/>
  <c r="F11" i="46"/>
  <c r="J11" i="46"/>
  <c r="N11" i="46"/>
  <c r="R11" i="46"/>
  <c r="C11" i="46"/>
  <c r="G11" i="46"/>
  <c r="K11" i="46"/>
  <c r="O11" i="46"/>
  <c r="S11" i="46"/>
  <c r="D11" i="46"/>
  <c r="H11" i="46"/>
  <c r="L11" i="46"/>
  <c r="P11" i="46"/>
  <c r="Q11" i="46"/>
  <c r="E11" i="46"/>
  <c r="I11" i="46"/>
  <c r="M11" i="46"/>
  <c r="F15" i="46"/>
  <c r="J15" i="46"/>
  <c r="N15" i="46"/>
  <c r="R15" i="46"/>
  <c r="C15" i="46"/>
  <c r="G15" i="46"/>
  <c r="K15" i="46"/>
  <c r="O15" i="46"/>
  <c r="S15" i="46"/>
  <c r="D15" i="46"/>
  <c r="H15" i="46"/>
  <c r="L15" i="46"/>
  <c r="P15" i="46"/>
  <c r="M15" i="46"/>
  <c r="Q15" i="46"/>
  <c r="E15" i="46"/>
  <c r="I15" i="46"/>
  <c r="D19" i="48"/>
  <c r="H19" i="48"/>
  <c r="L19" i="48"/>
  <c r="P19" i="48"/>
  <c r="E19" i="48"/>
  <c r="I19" i="48"/>
  <c r="M19" i="48"/>
  <c r="Q19" i="48"/>
  <c r="F19" i="48"/>
  <c r="J19" i="48"/>
  <c r="N19" i="48"/>
  <c r="R19" i="48"/>
  <c r="K19" i="48"/>
  <c r="O19" i="48"/>
  <c r="G19" i="48"/>
  <c r="S19" i="48"/>
  <c r="C19" i="48"/>
  <c r="E13" i="47"/>
  <c r="I13" i="47"/>
  <c r="M13" i="47"/>
  <c r="Q13" i="47"/>
  <c r="F13" i="47"/>
  <c r="J13" i="47"/>
  <c r="N13" i="47"/>
  <c r="R13" i="47"/>
  <c r="D13" i="47"/>
  <c r="H13" i="47"/>
  <c r="L13" i="47"/>
  <c r="P13" i="47"/>
  <c r="O13" i="47"/>
  <c r="C13" i="47"/>
  <c r="S13" i="47"/>
  <c r="G13" i="47"/>
  <c r="K13" i="47"/>
  <c r="E21" i="47"/>
  <c r="I21" i="47"/>
  <c r="M21" i="47"/>
  <c r="Q21" i="47"/>
  <c r="F21" i="47"/>
  <c r="J21" i="47"/>
  <c r="N21" i="47"/>
  <c r="R21" i="47"/>
  <c r="D21" i="47"/>
  <c r="H21" i="47"/>
  <c r="L21" i="47"/>
  <c r="P21" i="47"/>
  <c r="G21" i="47"/>
  <c r="K21" i="47"/>
  <c r="O21" i="47"/>
  <c r="C21" i="47"/>
  <c r="S21" i="47"/>
  <c r="D14" i="47"/>
  <c r="H14" i="47"/>
  <c r="L14" i="47"/>
  <c r="P14" i="47"/>
  <c r="E14" i="47"/>
  <c r="I14" i="47"/>
  <c r="M14" i="47"/>
  <c r="Q14" i="47"/>
  <c r="C14" i="47"/>
  <c r="G14" i="47"/>
  <c r="K14" i="47"/>
  <c r="O14" i="47"/>
  <c r="S14" i="47"/>
  <c r="N14" i="47"/>
  <c r="R14" i="47"/>
  <c r="F14" i="47"/>
  <c r="J14" i="47"/>
  <c r="D18" i="47"/>
  <c r="H18" i="47"/>
  <c r="L18" i="47"/>
  <c r="P18" i="47"/>
  <c r="E18" i="47"/>
  <c r="I18" i="47"/>
  <c r="M18" i="47"/>
  <c r="Q18" i="47"/>
  <c r="C18" i="47"/>
  <c r="G18" i="47"/>
  <c r="K18" i="47"/>
  <c r="O18" i="47"/>
  <c r="S18" i="47"/>
  <c r="J18" i="47"/>
  <c r="N18" i="47"/>
  <c r="R18" i="47"/>
  <c r="F18" i="47"/>
  <c r="E12" i="46"/>
  <c r="I12" i="46"/>
  <c r="M12" i="46"/>
  <c r="Q12" i="46"/>
  <c r="F12" i="46"/>
  <c r="J12" i="46"/>
  <c r="N12" i="46"/>
  <c r="R12" i="46"/>
  <c r="C12" i="46"/>
  <c r="G12" i="46"/>
  <c r="K12" i="46"/>
  <c r="O12" i="46"/>
  <c r="S12" i="46"/>
  <c r="P12" i="46"/>
  <c r="D12" i="46"/>
  <c r="H12" i="46"/>
  <c r="L12" i="46"/>
  <c r="E16" i="46"/>
  <c r="I16" i="46"/>
  <c r="M16" i="46"/>
  <c r="Q16" i="46"/>
  <c r="F16" i="46"/>
  <c r="J16" i="46"/>
  <c r="N16" i="46"/>
  <c r="R16" i="46"/>
  <c r="C16" i="46"/>
  <c r="G16" i="46"/>
  <c r="K16" i="46"/>
  <c r="O16" i="46"/>
  <c r="S16" i="46"/>
  <c r="L16" i="46"/>
  <c r="P16" i="46"/>
  <c r="D16" i="46"/>
  <c r="H16" i="46"/>
  <c r="E20" i="46"/>
  <c r="I20" i="46"/>
  <c r="M20" i="46"/>
  <c r="Q20" i="46"/>
  <c r="F20" i="46"/>
  <c r="J20" i="46"/>
  <c r="N20" i="46"/>
  <c r="R20" i="46"/>
  <c r="C20" i="46"/>
  <c r="G20" i="46"/>
  <c r="K20" i="46"/>
  <c r="O20" i="46"/>
  <c r="S20" i="46"/>
  <c r="H20" i="46"/>
  <c r="L20" i="46"/>
  <c r="P20" i="46"/>
  <c r="D20" i="46"/>
  <c r="F17" i="48"/>
  <c r="J17" i="48"/>
  <c r="N17" i="48"/>
  <c r="R17" i="48"/>
  <c r="C17" i="48"/>
  <c r="G17" i="48"/>
  <c r="K17" i="48"/>
  <c r="O17" i="48"/>
  <c r="S17" i="48"/>
  <c r="D17" i="48"/>
  <c r="H17" i="48"/>
  <c r="L17" i="48"/>
  <c r="P17" i="48"/>
  <c r="M17" i="48"/>
  <c r="Q17" i="48"/>
  <c r="I17" i="48"/>
  <c r="E17" i="48"/>
  <c r="S7" i="48"/>
  <c r="G7" i="48"/>
  <c r="K7" i="48"/>
  <c r="O7" i="48"/>
  <c r="C7" i="48"/>
  <c r="E7" i="48"/>
  <c r="I7" i="48"/>
  <c r="M7" i="48"/>
  <c r="D7" i="48"/>
  <c r="L7" i="48"/>
  <c r="R7" i="48"/>
  <c r="F7" i="48"/>
  <c r="N7" i="48"/>
  <c r="J7" i="48"/>
  <c r="Q7" i="48"/>
  <c r="H7" i="48"/>
  <c r="P7" i="48"/>
  <c r="D11" i="48"/>
  <c r="H11" i="48"/>
  <c r="L11" i="48"/>
  <c r="P11" i="48"/>
  <c r="E11" i="48"/>
  <c r="I11" i="48"/>
  <c r="M11" i="48"/>
  <c r="Q11" i="48"/>
  <c r="F11" i="48"/>
  <c r="J11" i="48"/>
  <c r="N11" i="48"/>
  <c r="R11" i="48"/>
  <c r="C11" i="48"/>
  <c r="S11" i="48"/>
  <c r="G11" i="48"/>
  <c r="O11" i="48"/>
  <c r="K11" i="48"/>
  <c r="D23" i="48"/>
  <c r="H23" i="48"/>
  <c r="L23" i="48"/>
  <c r="P23" i="48"/>
  <c r="E23" i="48"/>
  <c r="I23" i="48"/>
  <c r="M23" i="48"/>
  <c r="Q23" i="48"/>
  <c r="F23" i="48"/>
  <c r="J23" i="48"/>
  <c r="N23" i="48"/>
  <c r="R23" i="48"/>
  <c r="G23" i="48"/>
  <c r="K23" i="48"/>
  <c r="C23" i="48"/>
  <c r="S23" i="48"/>
  <c r="O23" i="48"/>
  <c r="C14" i="46"/>
  <c r="G14" i="46"/>
  <c r="K14" i="46"/>
  <c r="O14" i="46"/>
  <c r="S14" i="46"/>
  <c r="D14" i="46"/>
  <c r="H14" i="46"/>
  <c r="L14" i="46"/>
  <c r="P14" i="46"/>
  <c r="E14" i="46"/>
  <c r="I14" i="46"/>
  <c r="M14" i="46"/>
  <c r="Q14" i="46"/>
  <c r="N14" i="46"/>
  <c r="R14" i="46"/>
  <c r="F14" i="46"/>
  <c r="J14" i="46"/>
  <c r="C16" i="48"/>
  <c r="G16" i="48"/>
  <c r="K16" i="48"/>
  <c r="O16" i="48"/>
  <c r="S16" i="48"/>
  <c r="D16" i="48"/>
  <c r="H16" i="48"/>
  <c r="L16" i="48"/>
  <c r="P16" i="48"/>
  <c r="E16" i="48"/>
  <c r="I16" i="48"/>
  <c r="M16" i="48"/>
  <c r="Q16" i="48"/>
  <c r="N16" i="48"/>
  <c r="R16" i="48"/>
  <c r="J16" i="48"/>
  <c r="F16" i="48"/>
  <c r="F7" i="46"/>
  <c r="C7" i="46"/>
  <c r="E7" i="46"/>
  <c r="J7" i="46"/>
  <c r="N7" i="46"/>
  <c r="R7" i="46"/>
  <c r="G7" i="46"/>
  <c r="K7" i="46"/>
  <c r="O7" i="46"/>
  <c r="S7" i="46"/>
  <c r="H7" i="46"/>
  <c r="L7" i="46"/>
  <c r="P7" i="46"/>
  <c r="Q7" i="46"/>
  <c r="D7" i="46"/>
  <c r="I7" i="46"/>
  <c r="M7" i="46"/>
  <c r="C19" i="47"/>
  <c r="G19" i="47"/>
  <c r="K19" i="47"/>
  <c r="O19" i="47"/>
  <c r="S19" i="47"/>
  <c r="D19" i="47"/>
  <c r="H19" i="47"/>
  <c r="L19" i="47"/>
  <c r="P19" i="47"/>
  <c r="F19" i="47"/>
  <c r="J19" i="47"/>
  <c r="N19" i="47"/>
  <c r="R19" i="47"/>
  <c r="I19" i="47"/>
  <c r="M19" i="47"/>
  <c r="Q19" i="47"/>
  <c r="E19" i="47"/>
  <c r="D21" i="46"/>
  <c r="H21" i="46"/>
  <c r="L21" i="46"/>
  <c r="P21" i="46"/>
  <c r="E21" i="46"/>
  <c r="I21" i="46"/>
  <c r="M21" i="46"/>
  <c r="Q21" i="46"/>
  <c r="F21" i="46"/>
  <c r="J21" i="46"/>
  <c r="N21" i="46"/>
  <c r="R21" i="46"/>
  <c r="G21" i="46"/>
  <c r="K21" i="46"/>
  <c r="O21" i="46"/>
  <c r="C21" i="46"/>
  <c r="S21" i="46"/>
  <c r="C18" i="46"/>
  <c r="G18" i="46"/>
  <c r="K18" i="46"/>
  <c r="O18" i="46"/>
  <c r="S18" i="46"/>
  <c r="D18" i="46"/>
  <c r="H18" i="46"/>
  <c r="L18" i="46"/>
  <c r="P18" i="46"/>
  <c r="E18" i="46"/>
  <c r="I18" i="46"/>
  <c r="M18" i="46"/>
  <c r="Q18" i="46"/>
  <c r="J18" i="46"/>
  <c r="N18" i="46"/>
  <c r="R18" i="46"/>
  <c r="F18" i="46"/>
  <c r="C12" i="48"/>
  <c r="G12" i="48"/>
  <c r="K12" i="48"/>
  <c r="O12" i="48"/>
  <c r="S12" i="48"/>
  <c r="D12" i="48"/>
  <c r="H12" i="48"/>
  <c r="L12" i="48"/>
  <c r="P12" i="48"/>
  <c r="E12" i="48"/>
  <c r="I12" i="48"/>
  <c r="M12" i="48"/>
  <c r="Q12" i="48"/>
  <c r="R12" i="48"/>
  <c r="F12" i="48"/>
  <c r="N12" i="48"/>
  <c r="J12" i="48"/>
  <c r="C20" i="48"/>
  <c r="G20" i="48"/>
  <c r="K20" i="48"/>
  <c r="O20" i="48"/>
  <c r="S20" i="48"/>
  <c r="D20" i="48"/>
  <c r="H20" i="48"/>
  <c r="L20" i="48"/>
  <c r="P20" i="48"/>
  <c r="E20" i="48"/>
  <c r="I20" i="48"/>
  <c r="M20" i="48"/>
  <c r="Q20" i="48"/>
  <c r="J20" i="48"/>
  <c r="N20" i="48"/>
  <c r="F20" i="48"/>
  <c r="R20" i="48"/>
  <c r="E10" i="48"/>
  <c r="I10" i="48"/>
  <c r="M10" i="48"/>
  <c r="Q10" i="48"/>
  <c r="F10" i="48"/>
  <c r="J10" i="48"/>
  <c r="N10" i="48"/>
  <c r="R10" i="48"/>
  <c r="C10" i="48"/>
  <c r="G10" i="48"/>
  <c r="K10" i="48"/>
  <c r="O10" i="48"/>
  <c r="S10" i="48"/>
  <c r="D10" i="48"/>
  <c r="H10" i="48"/>
  <c r="P10" i="48"/>
  <c r="L10" i="48"/>
  <c r="E22" i="48"/>
  <c r="I22" i="48"/>
  <c r="M22" i="48"/>
  <c r="Q22" i="48"/>
  <c r="F22" i="48"/>
  <c r="J22" i="48"/>
  <c r="N22" i="48"/>
  <c r="R22" i="48"/>
  <c r="C22" i="48"/>
  <c r="G22" i="48"/>
  <c r="K22" i="48"/>
  <c r="O22" i="48"/>
  <c r="S22" i="48"/>
  <c r="H22" i="48"/>
  <c r="L22" i="48"/>
  <c r="D22" i="48"/>
  <c r="P22" i="48"/>
  <c r="G7" i="47"/>
  <c r="K7" i="47"/>
  <c r="O7" i="47"/>
  <c r="S7" i="47"/>
  <c r="F7" i="47"/>
  <c r="H7" i="47"/>
  <c r="M7" i="47"/>
  <c r="R7" i="47"/>
  <c r="I7" i="47"/>
  <c r="N7" i="47"/>
  <c r="C7" i="47"/>
  <c r="D7" i="47"/>
  <c r="J7" i="47"/>
  <c r="P7" i="47"/>
  <c r="E7" i="47"/>
  <c r="L7" i="47"/>
  <c r="Q7" i="47"/>
  <c r="E14" i="48"/>
  <c r="I14" i="48"/>
  <c r="M14" i="48"/>
  <c r="Q14" i="48"/>
  <c r="F14" i="48"/>
  <c r="J14" i="48"/>
  <c r="N14" i="48"/>
  <c r="R14" i="48"/>
  <c r="C14" i="48"/>
  <c r="G14" i="48"/>
  <c r="K14" i="48"/>
  <c r="O14" i="48"/>
  <c r="S14" i="48"/>
  <c r="P14" i="48"/>
  <c r="D14" i="48"/>
  <c r="L14" i="48"/>
  <c r="H14" i="48"/>
  <c r="E18" i="48"/>
  <c r="I18" i="48"/>
  <c r="M18" i="48"/>
  <c r="Q18" i="48"/>
  <c r="F18" i="48"/>
  <c r="J18" i="48"/>
  <c r="N18" i="48"/>
  <c r="R18" i="48"/>
  <c r="C18" i="48"/>
  <c r="G18" i="48"/>
  <c r="K18" i="48"/>
  <c r="O18" i="48"/>
  <c r="S18" i="48"/>
  <c r="L18" i="48"/>
  <c r="P18" i="48"/>
  <c r="H18" i="48"/>
  <c r="D18" i="48"/>
  <c r="F8" i="47"/>
  <c r="J8" i="47"/>
  <c r="N8" i="47"/>
  <c r="R8" i="47"/>
  <c r="G8" i="47"/>
  <c r="L8" i="47"/>
  <c r="Q8" i="47"/>
  <c r="C8" i="47"/>
  <c r="H8" i="47"/>
  <c r="M8" i="47"/>
  <c r="S8" i="47"/>
  <c r="E8" i="47"/>
  <c r="K8" i="47"/>
  <c r="P8" i="47"/>
  <c r="I8" i="47"/>
  <c r="O8" i="47"/>
  <c r="D8" i="47"/>
  <c r="F12" i="47"/>
  <c r="J12" i="47"/>
  <c r="N12" i="47"/>
  <c r="R12" i="47"/>
  <c r="C12" i="47"/>
  <c r="G12" i="47"/>
  <c r="K12" i="47"/>
  <c r="O12" i="47"/>
  <c r="S12" i="47"/>
  <c r="E12" i="47"/>
  <c r="I12" i="47"/>
  <c r="M12" i="47"/>
  <c r="Q12" i="47"/>
  <c r="P12" i="47"/>
  <c r="D12" i="47"/>
  <c r="H12" i="47"/>
  <c r="L12" i="47"/>
  <c r="F16" i="47"/>
  <c r="J16" i="47"/>
  <c r="N16" i="47"/>
  <c r="R16" i="47"/>
  <c r="C16" i="47"/>
  <c r="G16" i="47"/>
  <c r="K16" i="47"/>
  <c r="O16" i="47"/>
  <c r="S16" i="47"/>
  <c r="E16" i="47"/>
  <c r="I16" i="47"/>
  <c r="M16" i="47"/>
  <c r="Q16" i="47"/>
  <c r="L16" i="47"/>
  <c r="P16" i="47"/>
  <c r="D16" i="47"/>
  <c r="H16" i="47"/>
  <c r="F20" i="47"/>
  <c r="J20" i="47"/>
  <c r="N20" i="47"/>
  <c r="R20" i="47"/>
  <c r="C20" i="47"/>
  <c r="G20" i="47"/>
  <c r="K20" i="47"/>
  <c r="O20" i="47"/>
  <c r="S20" i="47"/>
  <c r="E20" i="47"/>
  <c r="I20" i="47"/>
  <c r="M20" i="47"/>
  <c r="Q20" i="47"/>
  <c r="H20" i="47"/>
  <c r="L20" i="47"/>
  <c r="P20" i="47"/>
  <c r="D20" i="47"/>
  <c r="F9" i="48"/>
  <c r="J9" i="48"/>
  <c r="N9" i="48"/>
  <c r="R9" i="48"/>
  <c r="C9" i="48"/>
  <c r="G9" i="48"/>
  <c r="K9" i="48"/>
  <c r="O9" i="48"/>
  <c r="S9" i="48"/>
  <c r="D9" i="48"/>
  <c r="H9" i="48"/>
  <c r="L9" i="48"/>
  <c r="P9" i="48"/>
  <c r="E9" i="48"/>
  <c r="I9" i="48"/>
  <c r="Q9" i="48"/>
  <c r="M9" i="48"/>
  <c r="D17" i="46"/>
  <c r="H17" i="46"/>
  <c r="L17" i="46"/>
  <c r="P17" i="46"/>
  <c r="E17" i="46"/>
  <c r="I17" i="46"/>
  <c r="M17" i="46"/>
  <c r="Q17" i="46"/>
  <c r="F17" i="46"/>
  <c r="J17" i="46"/>
  <c r="N17" i="46"/>
  <c r="R17" i="46"/>
  <c r="K17" i="46"/>
  <c r="O17" i="46"/>
  <c r="C17" i="46"/>
  <c r="S17" i="46"/>
  <c r="G17" i="46"/>
  <c r="C10" i="46"/>
  <c r="G10" i="46"/>
  <c r="K10" i="46"/>
  <c r="O10" i="46"/>
  <c r="S10" i="46"/>
  <c r="D10" i="46"/>
  <c r="H10" i="46"/>
  <c r="L10" i="46"/>
  <c r="P10" i="46"/>
  <c r="E10" i="46"/>
  <c r="I10" i="46"/>
  <c r="M10" i="46"/>
  <c r="Q10" i="46"/>
  <c r="R10" i="46"/>
  <c r="F10" i="46"/>
  <c r="J10" i="46"/>
  <c r="N10" i="46"/>
  <c r="C22" i="46"/>
  <c r="G22" i="46"/>
  <c r="K22" i="46"/>
  <c r="O22" i="46"/>
  <c r="S22" i="46"/>
  <c r="D22" i="46"/>
  <c r="E22" i="46"/>
  <c r="F22" i="46"/>
  <c r="L22" i="46"/>
  <c r="Q22" i="46"/>
  <c r="H22" i="46"/>
  <c r="M22" i="46"/>
  <c r="R22" i="46"/>
  <c r="I22" i="46"/>
  <c r="N22" i="46"/>
  <c r="J22" i="46"/>
  <c r="P22" i="46"/>
  <c r="D8" i="46"/>
  <c r="E8" i="46"/>
  <c r="I8" i="46"/>
  <c r="M8" i="46"/>
  <c r="Q8" i="46"/>
  <c r="F8" i="46"/>
  <c r="J8" i="46"/>
  <c r="N8" i="46"/>
  <c r="R8" i="46"/>
  <c r="G8" i="46"/>
  <c r="K8" i="46"/>
  <c r="O8" i="46"/>
  <c r="S8" i="46"/>
  <c r="C8" i="46"/>
  <c r="H8" i="46"/>
  <c r="L8" i="46"/>
  <c r="P8" i="46"/>
  <c r="C11" i="47"/>
  <c r="G11" i="47"/>
  <c r="K11" i="47"/>
  <c r="O11" i="47"/>
  <c r="S11" i="47"/>
  <c r="D11" i="47"/>
  <c r="H11" i="47"/>
  <c r="L11" i="47"/>
  <c r="P11" i="47"/>
  <c r="F11" i="47"/>
  <c r="J11" i="47"/>
  <c r="N11" i="47"/>
  <c r="R11" i="47"/>
  <c r="Q11" i="47"/>
  <c r="E11" i="47"/>
  <c r="I11" i="47"/>
  <c r="M11" i="47"/>
  <c r="C15" i="47"/>
  <c r="G15" i="47"/>
  <c r="K15" i="47"/>
  <c r="O15" i="47"/>
  <c r="S15" i="47"/>
  <c r="D15" i="47"/>
  <c r="H15" i="47"/>
  <c r="L15" i="47"/>
  <c r="P15" i="47"/>
  <c r="F15" i="47"/>
  <c r="J15" i="47"/>
  <c r="N15" i="47"/>
  <c r="R15" i="47"/>
  <c r="M15" i="47"/>
  <c r="Q15" i="47"/>
  <c r="E15" i="47"/>
  <c r="I15" i="47"/>
  <c r="F19" i="46"/>
  <c r="J19" i="46"/>
  <c r="N19" i="46"/>
  <c r="R19" i="46"/>
  <c r="C19" i="46"/>
  <c r="G19" i="46"/>
  <c r="K19" i="46"/>
  <c r="O19" i="46"/>
  <c r="S19" i="46"/>
  <c r="D19" i="46"/>
  <c r="H19" i="46"/>
  <c r="L19" i="46"/>
  <c r="P19" i="46"/>
  <c r="I19" i="46"/>
  <c r="M19" i="46"/>
  <c r="Q19" i="46"/>
  <c r="E19" i="46"/>
  <c r="C23" i="47"/>
  <c r="G23" i="47"/>
  <c r="K23" i="47"/>
  <c r="O23" i="47"/>
  <c r="S23" i="47"/>
  <c r="D23" i="47"/>
  <c r="H23" i="47"/>
  <c r="F23" i="47"/>
  <c r="J23" i="47"/>
  <c r="N23" i="47"/>
  <c r="R23" i="47"/>
  <c r="E23" i="47"/>
  <c r="P23" i="47"/>
  <c r="I23" i="47"/>
  <c r="Q23" i="47"/>
  <c r="L23" i="47"/>
  <c r="M23" i="47"/>
  <c r="F13" i="48"/>
  <c r="J13" i="48"/>
  <c r="N13" i="48"/>
  <c r="R13" i="48"/>
  <c r="C13" i="48"/>
  <c r="G13" i="48"/>
  <c r="K13" i="48"/>
  <c r="O13" i="48"/>
  <c r="S13" i="48"/>
  <c r="D13" i="48"/>
  <c r="H13" i="48"/>
  <c r="L13" i="48"/>
  <c r="P13" i="48"/>
  <c r="Q13" i="48"/>
  <c r="E13" i="48"/>
  <c r="M13" i="48"/>
  <c r="I13" i="48"/>
  <c r="F21" i="48"/>
  <c r="J21" i="48"/>
  <c r="N21" i="48"/>
  <c r="R21" i="48"/>
  <c r="C21" i="48"/>
  <c r="G21" i="48"/>
  <c r="K21" i="48"/>
  <c r="O21" i="48"/>
  <c r="S21" i="48"/>
  <c r="D21" i="48"/>
  <c r="H21" i="48"/>
  <c r="L21" i="48"/>
  <c r="P21" i="48"/>
  <c r="I21" i="48"/>
  <c r="M21" i="48"/>
  <c r="E21" i="48"/>
  <c r="Q21" i="48"/>
  <c r="E9" i="47"/>
  <c r="I9" i="47"/>
  <c r="M9" i="47"/>
  <c r="Q9" i="47"/>
  <c r="F9" i="47"/>
  <c r="K9" i="47"/>
  <c r="P9" i="47"/>
  <c r="G9" i="47"/>
  <c r="L9" i="47"/>
  <c r="R9" i="47"/>
  <c r="D9" i="47"/>
  <c r="J9" i="47"/>
  <c r="O9" i="47"/>
  <c r="N9" i="47"/>
  <c r="S9" i="47"/>
  <c r="C9" i="47"/>
  <c r="H9" i="47"/>
  <c r="E17" i="47"/>
  <c r="I17" i="47"/>
  <c r="M17" i="47"/>
  <c r="Q17" i="47"/>
  <c r="F17" i="47"/>
  <c r="J17" i="47"/>
  <c r="N17" i="47"/>
  <c r="R17" i="47"/>
  <c r="D17" i="47"/>
  <c r="H17" i="47"/>
  <c r="L17" i="47"/>
  <c r="P17" i="47"/>
  <c r="K17" i="47"/>
  <c r="O17" i="47"/>
  <c r="C17" i="47"/>
  <c r="S17" i="47"/>
  <c r="G17" i="47"/>
  <c r="D10" i="47"/>
  <c r="H10" i="47"/>
  <c r="L10" i="47"/>
  <c r="P10" i="47"/>
  <c r="E10" i="47"/>
  <c r="J10" i="47"/>
  <c r="O10" i="47"/>
  <c r="F10" i="47"/>
  <c r="K10" i="47"/>
  <c r="Q10" i="47"/>
  <c r="C10" i="47"/>
  <c r="I10" i="47"/>
  <c r="N10" i="47"/>
  <c r="S10" i="47"/>
  <c r="R10" i="47"/>
  <c r="G10" i="47"/>
  <c r="M10" i="47"/>
  <c r="D22" i="47"/>
  <c r="H22" i="47"/>
  <c r="L22" i="47"/>
  <c r="P22" i="47"/>
  <c r="E22" i="47"/>
  <c r="I22" i="47"/>
  <c r="M22" i="47"/>
  <c r="Q22" i="47"/>
  <c r="C22" i="47"/>
  <c r="G22" i="47"/>
  <c r="K22" i="47"/>
  <c r="O22" i="47"/>
  <c r="S22" i="47"/>
  <c r="F22" i="47"/>
  <c r="J22" i="47"/>
  <c r="N22" i="47"/>
  <c r="R22" i="47"/>
  <c r="A6" i="36"/>
  <c r="R7" i="32" l="1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B7" i="32"/>
  <c r="R6" i="32"/>
  <c r="Q6" i="32"/>
  <c r="P6" i="32"/>
  <c r="O6" i="32"/>
  <c r="N6" i="32"/>
  <c r="M6" i="32"/>
  <c r="L6" i="32"/>
  <c r="K6" i="32"/>
  <c r="J6" i="32"/>
  <c r="I6" i="32"/>
  <c r="H6" i="32"/>
  <c r="G6" i="32"/>
  <c r="F6" i="32"/>
  <c r="E6" i="32"/>
  <c r="D6" i="32"/>
  <c r="C6" i="32"/>
  <c r="B6" i="32"/>
  <c r="C7" i="31"/>
  <c r="D7" i="31"/>
  <c r="E7" i="31"/>
  <c r="F7" i="31"/>
  <c r="G7" i="31"/>
  <c r="H7" i="31"/>
  <c r="I7" i="31"/>
  <c r="J7" i="31"/>
  <c r="K7" i="31"/>
  <c r="L7" i="31"/>
  <c r="M7" i="31"/>
  <c r="N7" i="31"/>
  <c r="O7" i="31"/>
  <c r="P7" i="31"/>
  <c r="Q7" i="31"/>
  <c r="R7" i="31"/>
  <c r="B7" i="31"/>
  <c r="C6" i="31"/>
  <c r="D6" i="31"/>
  <c r="E6" i="31"/>
  <c r="F6" i="31"/>
  <c r="G6" i="31"/>
  <c r="H6" i="31"/>
  <c r="I6" i="31"/>
  <c r="J6" i="31"/>
  <c r="K6" i="31"/>
  <c r="L6" i="31"/>
  <c r="M6" i="31"/>
  <c r="N6" i="31"/>
  <c r="O6" i="31"/>
  <c r="P6" i="31"/>
  <c r="Q6" i="31"/>
  <c r="R6" i="31"/>
  <c r="B6" i="31"/>
</calcChain>
</file>

<file path=xl/sharedStrings.xml><?xml version="1.0" encoding="utf-8"?>
<sst xmlns="http://schemas.openxmlformats.org/spreadsheetml/2006/main" count="261" uniqueCount="141">
  <si>
    <t>Current</t>
  </si>
  <si>
    <t>Location</t>
  </si>
  <si>
    <t>Profile 1</t>
  </si>
  <si>
    <t>Profile 2</t>
  </si>
  <si>
    <t>Profile 3</t>
  </si>
  <si>
    <t>Injector Pull In High Current</t>
  </si>
  <si>
    <t>Injector Peak High Current</t>
  </si>
  <si>
    <t>Injector Peak Low Current</t>
  </si>
  <si>
    <t>Injector Bypass High Current</t>
  </si>
  <si>
    <t>Injector Bypass Low Current</t>
  </si>
  <si>
    <t>Injector Hold High Current</t>
  </si>
  <si>
    <t>Injector Hold Low Current</t>
  </si>
  <si>
    <t>Injector Peak Period</t>
  </si>
  <si>
    <t>Time</t>
  </si>
  <si>
    <t>Injector Bypass Period</t>
  </si>
  <si>
    <t>Injector Peak to Bypass Recharge Period</t>
  </si>
  <si>
    <t>Injector Bypass to Hold Recharge Period</t>
  </si>
  <si>
    <t>Boost Profile 1</t>
  </si>
  <si>
    <t>Boost Profile 2</t>
  </si>
  <si>
    <t>Boost Profile 3</t>
  </si>
  <si>
    <t>Injector Boost Profile</t>
  </si>
  <si>
    <t>Injector Profiles</t>
  </si>
  <si>
    <t>User Profiles</t>
  </si>
  <si>
    <t>Enabled</t>
  </si>
  <si>
    <t>Enable Delay</t>
  </si>
  <si>
    <t>Profile 1-2 Thresh</t>
  </si>
  <si>
    <t>Profile 2-1 Thresh</t>
  </si>
  <si>
    <t>Profile 2-3 Thresh</t>
  </si>
  <si>
    <t>Profile 3-2 Thresh</t>
  </si>
  <si>
    <t>seconds</t>
  </si>
  <si>
    <t xml:space="preserve">MPa  </t>
  </si>
  <si>
    <t>HP Pump Maximum Pressure</t>
  </si>
  <si>
    <t>Fuel Sys -&gt; Fuel Pressure -&gt; Pressure Limits -&gt; HP Pump Max</t>
  </si>
  <si>
    <t>Max Fuel Pressure (Mpa)</t>
  </si>
  <si>
    <t>RPM</t>
  </si>
  <si>
    <t>Flow Rate</t>
  </si>
  <si>
    <t>g/s</t>
  </si>
  <si>
    <t>Fuel Pressure Multiplier 1</t>
  </si>
  <si>
    <t>Multiplier</t>
  </si>
  <si>
    <t>Fuel Pressure Multiplier 2</t>
  </si>
  <si>
    <t>Table of Contents</t>
  </si>
  <si>
    <t>Calibration Table</t>
  </si>
  <si>
    <t>Sheet Number</t>
  </si>
  <si>
    <t>Fuel Pressure Multiplier 3</t>
  </si>
  <si>
    <t>Tuning Software</t>
  </si>
  <si>
    <t>Matched Injector Set Color</t>
  </si>
  <si>
    <t>Engine RPO Code</t>
  </si>
  <si>
    <t>Version</t>
  </si>
  <si>
    <t>Pull-in High Current</t>
  </si>
  <si>
    <t>Peak High Current</t>
  </si>
  <si>
    <t>Peak Low Current</t>
  </si>
  <si>
    <t>Bypass High Current</t>
  </si>
  <si>
    <t>Bypass Low Current</t>
  </si>
  <si>
    <t>Hold High Current</t>
  </si>
  <si>
    <t>Hold Low Current</t>
  </si>
  <si>
    <t>Peak Period</t>
  </si>
  <si>
    <t>Bypass Period</t>
  </si>
  <si>
    <t>Peak to Bypass Recharge</t>
  </si>
  <si>
    <t>Bypass to Hold Recharge</t>
  </si>
  <si>
    <t>Boost Profile</t>
  </si>
  <si>
    <r>
      <t>Injector Tip Temp (</t>
    </r>
    <r>
      <rPr>
        <b/>
        <sz val="11"/>
        <color theme="1"/>
        <rFont val="Calibri"/>
        <family val="2"/>
      </rPr>
      <t>˚C)</t>
    </r>
  </si>
  <si>
    <t>Fuel Rail Pressure (MPa)</t>
  </si>
  <si>
    <t>Density Multiplier</t>
  </si>
  <si>
    <t>Engine -&gt; Fuel -&gt; General -&gt; Injector Control - &gt; Flow Rate -&gt; Density Multiplier</t>
  </si>
  <si>
    <t>Engine -&gt; Fuel -&gt; General -&gt; Injector Control -&gt; Flow Rate - &gt; Fuel Pressure Multiplier 2</t>
  </si>
  <si>
    <t>Engine -&gt; Fuel -&gt; General -&gt; Injector Control -&gt; Flow Rate - &gt; Fuel Pressure Multiplier 1</t>
  </si>
  <si>
    <t>Engine -&gt; Fuel -&gt; General -&gt; Injector Control -&gt; Flow Rate -&gt; Flow Rate</t>
  </si>
  <si>
    <t>Engine -&gt; Fuel -&gt; General -&gt; Injector Control -&gt; Injector Profiles</t>
  </si>
  <si>
    <t>Engine -&gt; Fuel -&gt; General -&gt; Injector Control -&gt; Pulse Parameters -&gt; Pull-in High Current</t>
  </si>
  <si>
    <t>Engine -&gt; Fuel -&gt; General -&gt; Injector Control -&gt; Pulse Parameters -&gt; Peak High Current</t>
  </si>
  <si>
    <t>Engine -&gt; Fuel -&gt; General -&gt; Injector Control -&gt; Pulse Parameters -&gt; Peak Low Current</t>
  </si>
  <si>
    <t>Engine -&gt; Fuel -&gt; General -&gt; Injector Control -&gt; Pulse Parameters -&gt; Bypass High Current</t>
  </si>
  <si>
    <t>Engine -&gt; Fuel -&gt; General -&gt; Injector Control -&gt; Pulse Parameters -&gt; Bypass Low Current</t>
  </si>
  <si>
    <t>Engine -&gt; Fuel -&gt; General -&gt; Injector Control -&gt; Pulse Parameters -&gt; Hold High Current</t>
  </si>
  <si>
    <t>Engine -&gt; Fuel -&gt; General -&gt; Injector Control -&gt; Pulse Parameters -&gt; Hold Low Current</t>
  </si>
  <si>
    <t>Engine -&gt; Fuel -&gt; General -&gt; Injector Control -&gt; Pulse Parameters -&gt; Peak Period</t>
  </si>
  <si>
    <t>Engine -&gt; Fuel -&gt; General -&gt; Injector Control -&gt; Pulse Parameters -&gt; Bypass Period</t>
  </si>
  <si>
    <t>Engine -&gt; Fuel -&gt; General -&gt; Injector Control -&gt; Pulse Parameters -&gt; Peak to Bypass Rchg</t>
  </si>
  <si>
    <t>Engine -&gt; Fuel -&gt; General -&gt; Injector Control -&gt; Pulse Parameters -&gt; Bypass to Hold Rchg</t>
  </si>
  <si>
    <t>Engine -&gt; Fuel -&gt; General -&gt; Injector Control -&gt; Pulse Parameters -&gt; Boost Profile</t>
  </si>
  <si>
    <t>High Pressure Pump Maximum Pressure</t>
  </si>
  <si>
    <t>Alcohol Multiplier</t>
  </si>
  <si>
    <t>Engine -&gt; Fuel -&gt; General -&gt; Injector Control -&gt; Flow Rate - &gt; Alcohol Multiplier</t>
  </si>
  <si>
    <t>Engine -&gt; Fuel -&gt; General -&gt; Injector Control -&gt; Offset - &gt; Offset Profile 1</t>
  </si>
  <si>
    <t>Engine -&gt; Fuel -&gt; General -&gt; Injector Control -&gt; Flow Rate - &gt; Fuel Pressure Multiplier 3</t>
  </si>
  <si>
    <t>Offset Profile 1</t>
  </si>
  <si>
    <t>Offset Profile 2</t>
  </si>
  <si>
    <t>Engine -&gt; Fuel -&gt; General -&gt; Injector Control -&gt; Offset - &gt; Offset Profile 2</t>
  </si>
  <si>
    <t>Engine -&gt; Fuel -&gt; General -&gt; Injector Control -&gt; Offset - &gt; Offset Profile 3</t>
  </si>
  <si>
    <t>Offset Profile 3</t>
  </si>
  <si>
    <t>Alcohol Composition (%)</t>
  </si>
  <si>
    <t>Short Pulse Limit</t>
  </si>
  <si>
    <t>Engine -&gt; Fuel -&gt; General -&gt; Injector Control -&gt; Pulse Corrections - &gt; Short Pulse Limit</t>
  </si>
  <si>
    <t>ms</t>
  </si>
  <si>
    <t>Disable</t>
  </si>
  <si>
    <t>Injector Gain</t>
  </si>
  <si>
    <t>Engine -&gt; Fuel -&gt; General -&gt; Injector Control -&gt; Cylinder Gain - &gt; Injector Gain</t>
  </si>
  <si>
    <t>Engine -&gt; Fuel -&gt; General -&gt; Injector Control - &gt; Offset -&gt; Temperature Adder</t>
  </si>
  <si>
    <t>Injector Offset Temperature Adder Multiplier</t>
  </si>
  <si>
    <t>Engine -&gt; Fuel -&gt; General -&gt; Injector Control -&gt; Offset - &gt; Temperature Adder Mult</t>
  </si>
  <si>
    <t>Engine -&gt; Fuel -&gt; General -&gt; Injector Control - &gt; Pulse corrections - &gt; Short Pulse Adder 1</t>
  </si>
  <si>
    <t>Short Pulse Adder 1</t>
  </si>
  <si>
    <t>Pulse Width (ms)</t>
  </si>
  <si>
    <t>Short Pulse Adder 2</t>
  </si>
  <si>
    <t>Engine -&gt; Fuel -&gt; General -&gt; Injector Control - &gt; Pulse corrections - &gt; Short Pulse Adder 2</t>
  </si>
  <si>
    <t>Short Pulse Adder 3</t>
  </si>
  <si>
    <t>Engine -&gt; Fuel -&gt; General -&gt; Injector Control - &gt; Pulse corrections - &gt; Short Pulse Adder 3</t>
  </si>
  <si>
    <t>Injector Gain vs. Cylinder</t>
  </si>
  <si>
    <t>Cyl #A</t>
  </si>
  <si>
    <t>Cyl #B</t>
  </si>
  <si>
    <t>Cyl #C</t>
  </si>
  <si>
    <t>Cyl #D</t>
  </si>
  <si>
    <t>Cyl #E</t>
  </si>
  <si>
    <t>Cyl #G</t>
  </si>
  <si>
    <t>Cyl #F</t>
  </si>
  <si>
    <t>Cyl #H</t>
  </si>
  <si>
    <t>Engine -&gt; Fuel -&gt; General -&gt; Injector Control -&gt; Cylinder Gain - &gt; Gain vs. Cylinder</t>
  </si>
  <si>
    <t>Gain</t>
  </si>
  <si>
    <t>Limits</t>
  </si>
  <si>
    <t>Min Base PW</t>
  </si>
  <si>
    <t>Min PW</t>
  </si>
  <si>
    <t>Engine -&gt; Fuel -&gt; General -&gt; Injector Control -&gt; Limits</t>
  </si>
  <si>
    <t>Temperature Adder</t>
  </si>
  <si>
    <t>Temperature Adder Multiplier</t>
  </si>
  <si>
    <t>Gain vs. Cylinder</t>
  </si>
  <si>
    <t>Adder</t>
  </si>
  <si>
    <t>Injector Offset Temperature Adder</t>
  </si>
  <si>
    <t>High Flow Direct Injection K-DI™ Kinetic Nozzle Geometry 27 GPS Fuel Injector
for GM Gen V V8 Applications (PN: L730126927)</t>
  </si>
  <si>
    <t>Bypass</t>
  </si>
  <si>
    <t>Fuel Sys -&gt; Fuel Pressure -&gt; High Pressure Desired -&gt; Base -&gt; Airmass (g)</t>
  </si>
  <si>
    <t>(g)</t>
  </si>
  <si>
    <t>Airmass Axis</t>
  </si>
  <si>
    <t>Desired Fuel Pressure - Airmass Axis</t>
  </si>
  <si>
    <t>Desired Fuel Pressure</t>
  </si>
  <si>
    <t>Airmass (g)</t>
  </si>
  <si>
    <t>Fuel System -&gt; Fuel Pressure - &gt; High Pressure Desired - &gt; Base</t>
  </si>
  <si>
    <t>Desired Fuel Pres Airmass Axis</t>
  </si>
  <si>
    <t>HP Tuners</t>
  </si>
  <si>
    <t>0.8</t>
  </si>
  <si>
    <t>Green</t>
  </si>
  <si>
    <t>L83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</si>
</sst>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1" xfId="0" applyFont="1" applyBorder="1"/>
    <xf numFmtId="164" fontId="0" fillId="2" borderId="1" xfId="0" applyNumberFormat="1" applyFill="1" applyBorder="1"/>
    <xf numFmtId="2" fontId="0" fillId="2" borderId="1" xfId="0" applyNumberFormat="1" applyFill="1" applyBorder="1"/>
    <xf numFmtId="164" fontId="0" fillId="2" borderId="1" xfId="0" applyNumberFormat="1" applyFill="1" applyBorder="1" applyAlignment="1">
      <alignment horizontal="right"/>
    </xf>
    <xf numFmtId="0" fontId="1" fillId="0" borderId="2" xfId="0" applyFont="1" applyBorder="1"/>
    <xf numFmtId="2" fontId="0" fillId="2" borderId="1" xfId="0" applyNumberFormat="1" applyFill="1" applyBorder="1" applyAlignment="1">
      <alignment horizontal="right"/>
    </xf>
    <xf numFmtId="165" fontId="0" fillId="2" borderId="1" xfId="0" applyNumberForma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3" fontId="1" fillId="0" borderId="1" xfId="0" applyNumberFormat="1" applyFont="1" applyBorder="1"/>
    <xf numFmtId="0" fontId="3" fillId="0" borderId="2" xfId="0" applyFont="1" applyBorder="1" applyAlignment="1">
      <alignment horizontal="center"/>
    </xf>
    <xf numFmtId="165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166" fontId="0" fillId="2" borderId="1" xfId="0" applyNumberFormat="1" applyFill="1" applyBorder="1" applyAlignment="1" applyProtection="1">
      <alignment horizontal="right"/>
      <protection locked="0"/>
    </xf>
    <xf numFmtId="165" fontId="1" fillId="0" borderId="1" xfId="0" applyNumberFormat="1" applyFont="1" applyBorder="1" applyProtection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1" fillId="0" borderId="0" xfId="0" applyFont="1" applyBorder="1" applyAlignment="1"/>
    <xf numFmtId="0" fontId="0" fillId="0" borderId="2" xfId="0" applyBorder="1"/>
    <xf numFmtId="165" fontId="1" fillId="0" borderId="1" xfId="0" applyNumberFormat="1" applyFont="1" applyBorder="1" applyAlignment="1">
      <alignment vertical="center"/>
    </xf>
    <xf numFmtId="0" fontId="4" fillId="0" borderId="0" xfId="1" quotePrefix="1"/>
    <xf numFmtId="164" fontId="0" fillId="2" borderId="1" xfId="0" applyNumberFormat="1" applyFill="1" applyBorder="1" applyAlignment="1" applyProtection="1">
      <alignment horizontal="right"/>
    </xf>
    <xf numFmtId="2" fontId="0" fillId="2" borderId="1" xfId="0" applyNumberFormat="1" applyFill="1" applyBorder="1" applyAlignment="1" applyProtection="1">
      <alignment horizontal="right"/>
    </xf>
    <xf numFmtId="165" fontId="8" fillId="0" borderId="1" xfId="0" applyNumberFormat="1" applyFont="1" applyBorder="1"/>
    <xf numFmtId="165" fontId="10" fillId="0" borderId="1" xfId="0" applyNumberFormat="1" applyFont="1" applyBorder="1"/>
    <xf numFmtId="164" fontId="11" fillId="2" borderId="1" xfId="0" applyNumberFormat="1" applyFont="1" applyFill="1" applyBorder="1" applyAlignment="1">
      <alignment horizontal="right"/>
    </xf>
    <xf numFmtId="0" fontId="9" fillId="0" borderId="1" xfId="0" applyFont="1" applyBorder="1"/>
    <xf numFmtId="2" fontId="8" fillId="0" borderId="1" xfId="0" applyNumberFormat="1" applyFont="1" applyBorder="1"/>
    <xf numFmtId="164" fontId="9" fillId="2" borderId="1" xfId="0" applyNumberFormat="1" applyFont="1" applyFill="1" applyBorder="1" applyAlignment="1" applyProtection="1">
      <alignment horizontal="right"/>
    </xf>
    <xf numFmtId="0" fontId="9" fillId="0" borderId="1" xfId="0" applyFont="1" applyBorder="1" applyProtection="1"/>
    <xf numFmtId="2" fontId="8" fillId="0" borderId="1" xfId="0" applyNumberFormat="1" applyFont="1" applyBorder="1" applyProtection="1"/>
    <xf numFmtId="165" fontId="8" fillId="0" borderId="1" xfId="0" applyNumberFormat="1" applyFont="1" applyBorder="1" applyProtection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2" fontId="0" fillId="0" borderId="1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/>
    </xf>
    <xf numFmtId="1" fontId="8" fillId="0" borderId="1" xfId="0" applyNumberFormat="1" applyFont="1" applyBorder="1"/>
    <xf numFmtId="2" fontId="12" fillId="0" borderId="1" xfId="0" applyNumberFormat="1" applyFont="1" applyBorder="1"/>
    <xf numFmtId="164" fontId="9" fillId="2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right"/>
    </xf>
    <xf numFmtId="0" fontId="1" fillId="0" borderId="11" xfId="0" applyFont="1" applyBorder="1" applyAlignment="1">
      <alignment horizontal="center" vertical="center" textRotation="9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itle Page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2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3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1852613</xdr:colOff>
      <xdr:row>0</xdr:row>
      <xdr:rowOff>0</xdr:rowOff>
    </xdr:from>
    <xdr:to>
      <xdr:col>3</xdr:col>
      <xdr:colOff>185738</xdr:colOff>
      <xdr:row>3</xdr:row>
      <xdr:rowOff>38101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5231E8-AAE9-4A2D-BC15-2FA53B13D7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 editAs="oneCell">
    <xdr:from>
      <xdr:col>0</xdr:col>
      <xdr:colOff>634043</xdr:colOff>
      <xdr:row>9</xdr:row>
      <xdr:rowOff>66675</xdr:rowOff>
    </xdr:from>
    <xdr:to>
      <xdr:col>3</xdr:col>
      <xdr:colOff>1404308</xdr:colOff>
      <xdr:row>31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6FDE47B-98B5-4268-A869-FE7AE4B67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043" y="2152650"/>
          <a:ext cx="6885315" cy="42481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2</xdr:row>
      <xdr:rowOff>171450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532CEA6-2E35-4A93-B5E5-5515D946A90E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10</xdr:row>
      <xdr:rowOff>34327</xdr:rowOff>
    </xdr:from>
    <xdr:to>
      <xdr:col>14</xdr:col>
      <xdr:colOff>190500</xdr:colOff>
      <xdr:row>33</xdr:row>
      <xdr:rowOff>156174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AED5C8A-AFF4-496D-BB0B-947BC60C8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" y="2053627"/>
          <a:ext cx="4943475" cy="4503347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24</xdr:row>
      <xdr:rowOff>1</xdr:rowOff>
    </xdr:from>
    <xdr:to>
      <xdr:col>8</xdr:col>
      <xdr:colOff>400050</xdr:colOff>
      <xdr:row>25</xdr:row>
      <xdr:rowOff>85725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6BE4827-FD03-4587-B4C8-12AEB631CCCC}"/>
            </a:ext>
          </a:extLst>
        </xdr:cNvPr>
        <xdr:cNvCxnSpPr/>
      </xdr:nvCxnSpPr>
      <xdr:spPr>
        <a:xfrm flipV="1">
          <a:off x="3762375" y="468630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280988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DC0EB4-2A88-4069-BF7E-24CCFE83EB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8D9D560-74CF-4C53-B1E5-42A75016EB3D}"/>
            </a:ext>
          </a:extLst>
        </xdr:cNvPr>
        <xdr:cNvSpPr/>
      </xdr:nvSpPr>
      <xdr:spPr>
        <a:xfrm>
          <a:off x="0" y="2019300"/>
          <a:ext cx="8143875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55C8784-EC4D-4F83-A688-40F96FD5B81C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95250</xdr:colOff>
      <xdr:row>19</xdr:row>
      <xdr:rowOff>28575</xdr:rowOff>
    </xdr:from>
    <xdr:to>
      <xdr:col>9</xdr:col>
      <xdr:colOff>332015</xdr:colOff>
      <xdr:row>19</xdr:row>
      <xdr:rowOff>92075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85DF1D71-14AC-4708-923D-84D1006BC43B}"/>
            </a:ext>
          </a:extLst>
        </xdr:cNvPr>
        <xdr:cNvSpPr/>
      </xdr:nvSpPr>
      <xdr:spPr>
        <a:xfrm>
          <a:off x="4210050" y="3762375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154561</xdr:colOff>
      <xdr:row>10</xdr:row>
      <xdr:rowOff>28575</xdr:rowOff>
    </xdr:from>
    <xdr:to>
      <xdr:col>14</xdr:col>
      <xdr:colOff>207388</xdr:colOff>
      <xdr:row>33</xdr:row>
      <xdr:rowOff>161925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1A66B2B-C5BD-47C6-AC03-C85E61F9A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3311" y="2047875"/>
          <a:ext cx="4977252" cy="4514850"/>
        </a:xfrm>
        <a:prstGeom prst="rect">
          <a:avLst/>
        </a:prstGeom>
      </xdr:spPr>
    </xdr:pic>
    <xdr:clientData/>
  </xdr:twoCellAnchor>
  <xdr:twoCellAnchor>
    <xdr:from>
      <xdr:col>6</xdr:col>
      <xdr:colOff>314325</xdr:colOff>
      <xdr:row>24</xdr:row>
      <xdr:rowOff>152401</xdr:rowOff>
    </xdr:from>
    <xdr:to>
      <xdr:col>7</xdr:col>
      <xdr:colOff>180975</xdr:colOff>
      <xdr:row>26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D938CF1E-3517-49EC-A35A-FE0A6CAF2E32}"/>
            </a:ext>
          </a:extLst>
        </xdr:cNvPr>
        <xdr:cNvCxnSpPr/>
      </xdr:nvCxnSpPr>
      <xdr:spPr>
        <a:xfrm flipV="1">
          <a:off x="3086100" y="4838701"/>
          <a:ext cx="314325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280988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D8E5EF-7DA2-4A56-A116-C012353EBC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213F44EF-360E-4092-8E7F-FB929370C157}"/>
            </a:ext>
          </a:extLst>
        </xdr:cNvPr>
        <xdr:cNvSpPr/>
      </xdr:nvSpPr>
      <xdr:spPr>
        <a:xfrm>
          <a:off x="0" y="2019300"/>
          <a:ext cx="8143875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F8FC473-AE0E-480C-86FC-BDF798E11785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95250</xdr:colOff>
      <xdr:row>19</xdr:row>
      <xdr:rowOff>38100</xdr:rowOff>
    </xdr:from>
    <xdr:to>
      <xdr:col>9</xdr:col>
      <xdr:colOff>332015</xdr:colOff>
      <xdr:row>19</xdr:row>
      <xdr:rowOff>101600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31D020DB-302B-4985-BEB6-EF0F7D8414C3}"/>
            </a:ext>
          </a:extLst>
        </xdr:cNvPr>
        <xdr:cNvSpPr/>
      </xdr:nvSpPr>
      <xdr:spPr>
        <a:xfrm>
          <a:off x="4210050" y="3771900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21322</xdr:colOff>
      <xdr:row>26</xdr:row>
      <xdr:rowOff>14020</xdr:rowOff>
    </xdr:from>
    <xdr:to>
      <xdr:col>12</xdr:col>
      <xdr:colOff>150128</xdr:colOff>
      <xdr:row>33</xdr:row>
      <xdr:rowOff>175944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236F7A0-090F-4FE9-B680-B9F7F674F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6922" y="5071795"/>
          <a:ext cx="2319556" cy="1495424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31</xdr:row>
      <xdr:rowOff>95250</xdr:rowOff>
    </xdr:from>
    <xdr:to>
      <xdr:col>8</xdr:col>
      <xdr:colOff>400050</xdr:colOff>
      <xdr:row>33</xdr:row>
      <xdr:rowOff>41277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186E996-5F42-4C57-B529-A2E837255CAF}"/>
            </a:ext>
          </a:extLst>
        </xdr:cNvPr>
        <xdr:cNvCxnSpPr/>
      </xdr:nvCxnSpPr>
      <xdr:spPr>
        <a:xfrm>
          <a:off x="3114675" y="6105525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E1A8C7-9318-47A0-96E5-3BE3B43449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270</xdr:rowOff>
    </xdr:from>
    <xdr:to>
      <xdr:col>19</xdr:col>
      <xdr:colOff>0</xdr:colOff>
      <xdr:row>33</xdr:row>
      <xdr:rowOff>189695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000846D-5B72-4367-A530-A4760E68B6A3}"/>
            </a:ext>
          </a:extLst>
        </xdr:cNvPr>
        <xdr:cNvSpPr/>
      </xdr:nvSpPr>
      <xdr:spPr>
        <a:xfrm>
          <a:off x="0" y="5058045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085AD63-4126-473F-8249-68B8988B3095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326151</xdr:colOff>
      <xdr:row>30</xdr:row>
      <xdr:rowOff>56028</xdr:rowOff>
    </xdr:from>
    <xdr:to>
      <xdr:col>10</xdr:col>
      <xdr:colOff>25033</xdr:colOff>
      <xdr:row>30</xdr:row>
      <xdr:rowOff>83460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83C2269-C807-42C2-B92F-5779FD7429E2}"/>
            </a:ext>
          </a:extLst>
        </xdr:cNvPr>
        <xdr:cNvSpPr/>
      </xdr:nvSpPr>
      <xdr:spPr>
        <a:xfrm>
          <a:off x="4081006" y="5876304"/>
          <a:ext cx="135027" cy="2743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428626</xdr:colOff>
      <xdr:row>10</xdr:row>
      <xdr:rowOff>32965</xdr:rowOff>
    </xdr:from>
    <xdr:to>
      <xdr:col>17</xdr:col>
      <xdr:colOff>47625</xdr:colOff>
      <xdr:row>33</xdr:row>
      <xdr:rowOff>157536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ADC0DE-F1CB-411B-A007-146BD22B8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6" y="2052265"/>
          <a:ext cx="7296149" cy="4506071"/>
        </a:xfrm>
        <a:prstGeom prst="rect">
          <a:avLst/>
        </a:prstGeom>
      </xdr:spPr>
    </xdr:pic>
    <xdr:clientData/>
  </xdr:twoCellAnchor>
  <xdr:twoCellAnchor>
    <xdr:from>
      <xdr:col>14</xdr:col>
      <xdr:colOff>133350</xdr:colOff>
      <xdr:row>25</xdr:row>
      <xdr:rowOff>66675</xdr:rowOff>
    </xdr:from>
    <xdr:to>
      <xdr:col>15</xdr:col>
      <xdr:colOff>66675</xdr:colOff>
      <xdr:row>27</xdr:row>
      <xdr:rowOff>73024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3441092-9E37-4E10-A675-34284A06CDBC}"/>
            </a:ext>
          </a:extLst>
        </xdr:cNvPr>
        <xdr:cNvCxnSpPr/>
      </xdr:nvCxnSpPr>
      <xdr:spPr>
        <a:xfrm flipH="1" flipV="1">
          <a:off x="6496050" y="4943475"/>
          <a:ext cx="371475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26</xdr:row>
      <xdr:rowOff>76201</xdr:rowOff>
    </xdr:from>
    <xdr:to>
      <xdr:col>4</xdr:col>
      <xdr:colOff>180975</xdr:colOff>
      <xdr:row>27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6BED7D-1212-4269-ACC5-95DD039BDC82}"/>
            </a:ext>
          </a:extLst>
        </xdr:cNvPr>
        <xdr:cNvCxnSpPr/>
      </xdr:nvCxnSpPr>
      <xdr:spPr>
        <a:xfrm flipV="1">
          <a:off x="1857375" y="514350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7EBCBE-D154-44B4-957B-C74F7BE59E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4F55117-8776-42C4-A2F4-A8659215B30C}"/>
            </a:ext>
          </a:extLst>
        </xdr:cNvPr>
        <xdr:cNvSpPr/>
      </xdr:nvSpPr>
      <xdr:spPr>
        <a:xfrm>
          <a:off x="0" y="2019300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360CCD3-2ED7-4295-AEDC-470A53F87C5E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133350</xdr:colOff>
      <xdr:row>19</xdr:row>
      <xdr:rowOff>38100</xdr:rowOff>
    </xdr:from>
    <xdr:to>
      <xdr:col>6</xdr:col>
      <xdr:colOff>370115</xdr:colOff>
      <xdr:row>19</xdr:row>
      <xdr:rowOff>111252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66EF4B37-05DC-4ADD-8369-62BA72673BE9}"/>
            </a:ext>
          </a:extLst>
        </xdr:cNvPr>
        <xdr:cNvSpPr/>
      </xdr:nvSpPr>
      <xdr:spPr>
        <a:xfrm>
          <a:off x="2990850" y="3771900"/>
          <a:ext cx="236765" cy="7315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269598</xdr:colOff>
      <xdr:row>8</xdr:row>
      <xdr:rowOff>33338</xdr:rowOff>
    </xdr:from>
    <xdr:to>
      <xdr:col>8</xdr:col>
      <xdr:colOff>616227</xdr:colOff>
      <xdr:row>33</xdr:row>
      <xdr:rowOff>157163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ED4F953-DF26-47B9-A9EE-45D2FA733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4023" y="1671638"/>
          <a:ext cx="5385354" cy="4886325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27</xdr:row>
      <xdr:rowOff>127002</xdr:rowOff>
    </xdr:from>
    <xdr:to>
      <xdr:col>3</xdr:col>
      <xdr:colOff>342900</xdr:colOff>
      <xdr:row>30</xdr:row>
      <xdr:rowOff>19050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88D663D-B3D3-4887-96B4-7898A60A7A87}"/>
            </a:ext>
          </a:extLst>
        </xdr:cNvPr>
        <xdr:cNvCxnSpPr/>
      </xdr:nvCxnSpPr>
      <xdr:spPr>
        <a:xfrm flipV="1">
          <a:off x="2838450" y="5384802"/>
          <a:ext cx="447675" cy="46354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1304CA-8EC0-4EFC-BA86-8C1AFA3764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323850</xdr:colOff>
      <xdr:row>26</xdr:row>
      <xdr:rowOff>161926</xdr:rowOff>
    </xdr:from>
    <xdr:to>
      <xdr:col>5</xdr:col>
      <xdr:colOff>342900</xdr:colOff>
      <xdr:row>27</xdr:row>
      <xdr:rowOff>142876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0BB4EAE-A69B-4510-9DF0-CEF7AA035D28}"/>
            </a:ext>
          </a:extLst>
        </xdr:cNvPr>
        <xdr:cNvSpPr/>
      </xdr:nvSpPr>
      <xdr:spPr>
        <a:xfrm>
          <a:off x="3267075" y="5229226"/>
          <a:ext cx="1381125" cy="1714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22C75041-D1BC-4C4E-ADA8-7460855E4AC9}"/>
            </a:ext>
          </a:extLst>
        </xdr:cNvPr>
        <xdr:cNvSpPr/>
      </xdr:nvSpPr>
      <xdr:spPr>
        <a:xfrm>
          <a:off x="0" y="1638300"/>
          <a:ext cx="8153400" cy="4953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81FC819-DAEB-4D87-A096-1BD675C00F56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4</xdr:col>
      <xdr:colOff>571500</xdr:colOff>
      <xdr:row>17</xdr:row>
      <xdr:rowOff>161925</xdr:rowOff>
    </xdr:from>
    <xdr:to>
      <xdr:col>5</xdr:col>
      <xdr:colOff>170090</xdr:colOff>
      <xdr:row>18</xdr:row>
      <xdr:rowOff>66675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FE7A0015-EFBE-4D4B-A1C8-AC34EBB82502}"/>
            </a:ext>
          </a:extLst>
        </xdr:cNvPr>
        <xdr:cNvSpPr/>
      </xdr:nvSpPr>
      <xdr:spPr>
        <a:xfrm>
          <a:off x="4238625" y="3514725"/>
          <a:ext cx="236765" cy="952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136</xdr:rowOff>
    </xdr:from>
    <xdr:to>
      <xdr:col>19</xdr:col>
      <xdr:colOff>0</xdr:colOff>
      <xdr:row>33</xdr:row>
      <xdr:rowOff>189561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2A19BB1-6541-497D-AAA9-D635085BB95A}"/>
            </a:ext>
          </a:extLst>
        </xdr:cNvPr>
        <xdr:cNvSpPr/>
      </xdr:nvSpPr>
      <xdr:spPr>
        <a:xfrm>
          <a:off x="0" y="5057911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7</xdr:col>
      <xdr:colOff>261938</xdr:colOff>
      <xdr:row>26</xdr:row>
      <xdr:rowOff>35507</xdr:rowOff>
    </xdr:from>
    <xdr:to>
      <xdr:col>11</xdr:col>
      <xdr:colOff>347663</xdr:colOff>
      <xdr:row>33</xdr:row>
      <xdr:rowOff>154189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0F67967-A2DF-4C04-AC50-774D8F26E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7538" y="5093282"/>
          <a:ext cx="1838325" cy="1452182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31</xdr:row>
      <xdr:rowOff>57150</xdr:rowOff>
    </xdr:from>
    <xdr:to>
      <xdr:col>9</xdr:col>
      <xdr:colOff>38100</xdr:colOff>
      <xdr:row>33</xdr:row>
      <xdr:rowOff>3177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3B0864D8-A391-40E6-B7E2-AA4543059BDA}"/>
            </a:ext>
          </a:extLst>
        </xdr:cNvPr>
        <xdr:cNvCxnSpPr/>
      </xdr:nvCxnSpPr>
      <xdr:spPr>
        <a:xfrm>
          <a:off x="3190875" y="6067425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EFBA95-A56B-4DD9-9B01-0E21DBC351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1108314-EF4D-4819-882A-9CE7F526840C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328083</xdr:colOff>
      <xdr:row>29</xdr:row>
      <xdr:rowOff>101069</xdr:rowOff>
    </xdr:from>
    <xdr:to>
      <xdr:col>9</xdr:col>
      <xdr:colOff>430792</xdr:colOff>
      <xdr:row>29</xdr:row>
      <xdr:rowOff>119357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B772E38-7B4D-49A5-A023-3FA717BB6C51}"/>
            </a:ext>
          </a:extLst>
        </xdr:cNvPr>
        <xdr:cNvSpPr/>
      </xdr:nvSpPr>
      <xdr:spPr>
        <a:xfrm>
          <a:off x="4099983" y="5730344"/>
          <a:ext cx="102709" cy="1828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136</xdr:rowOff>
    </xdr:from>
    <xdr:to>
      <xdr:col>19</xdr:col>
      <xdr:colOff>0</xdr:colOff>
      <xdr:row>33</xdr:row>
      <xdr:rowOff>189561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AD528A2-B6DA-4737-9641-0CD1CFCC0127}"/>
            </a:ext>
          </a:extLst>
        </xdr:cNvPr>
        <xdr:cNvSpPr/>
      </xdr:nvSpPr>
      <xdr:spPr>
        <a:xfrm>
          <a:off x="0" y="5057911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7</xdr:col>
      <xdr:colOff>261938</xdr:colOff>
      <xdr:row>26</xdr:row>
      <xdr:rowOff>35507</xdr:rowOff>
    </xdr:from>
    <xdr:to>
      <xdr:col>11</xdr:col>
      <xdr:colOff>347663</xdr:colOff>
      <xdr:row>33</xdr:row>
      <xdr:rowOff>154189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BCCBFD-806E-4A16-A15D-AA05132C9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7538" y="5093282"/>
          <a:ext cx="1838325" cy="1452182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31</xdr:row>
      <xdr:rowOff>114300</xdr:rowOff>
    </xdr:from>
    <xdr:to>
      <xdr:col>9</xdr:col>
      <xdr:colOff>38100</xdr:colOff>
      <xdr:row>33</xdr:row>
      <xdr:rowOff>60327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E4A0C90-F9EE-4736-B266-761D2F4A8331}"/>
            </a:ext>
          </a:extLst>
        </xdr:cNvPr>
        <xdr:cNvCxnSpPr/>
      </xdr:nvCxnSpPr>
      <xdr:spPr>
        <a:xfrm>
          <a:off x="3190875" y="6124575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A7A68B-D408-4BD5-BCAF-5013E64675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801779C-A0FB-404D-B412-8F5FBCD92784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324969</xdr:colOff>
      <xdr:row>29</xdr:row>
      <xdr:rowOff>106456</xdr:rowOff>
    </xdr:from>
    <xdr:to>
      <xdr:col>9</xdr:col>
      <xdr:colOff>427678</xdr:colOff>
      <xdr:row>29</xdr:row>
      <xdr:rowOff>124744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5D71030F-1B22-46FF-B866-88C59598055C}"/>
            </a:ext>
          </a:extLst>
        </xdr:cNvPr>
        <xdr:cNvSpPr/>
      </xdr:nvSpPr>
      <xdr:spPr>
        <a:xfrm>
          <a:off x="4087344" y="5734610"/>
          <a:ext cx="102709" cy="1828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136</xdr:rowOff>
    </xdr:from>
    <xdr:to>
      <xdr:col>19</xdr:col>
      <xdr:colOff>0</xdr:colOff>
      <xdr:row>33</xdr:row>
      <xdr:rowOff>189561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AC56FFE-F9B7-4624-9137-669BE75011BD}"/>
            </a:ext>
          </a:extLst>
        </xdr:cNvPr>
        <xdr:cNvSpPr/>
      </xdr:nvSpPr>
      <xdr:spPr>
        <a:xfrm>
          <a:off x="0" y="5057911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7</xdr:col>
      <xdr:colOff>261938</xdr:colOff>
      <xdr:row>26</xdr:row>
      <xdr:rowOff>35507</xdr:rowOff>
    </xdr:from>
    <xdr:to>
      <xdr:col>11</xdr:col>
      <xdr:colOff>347663</xdr:colOff>
      <xdr:row>33</xdr:row>
      <xdr:rowOff>154189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CB5EA8-8494-475E-B33E-5129F9590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7538" y="5093282"/>
          <a:ext cx="1838325" cy="1452182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31</xdr:row>
      <xdr:rowOff>114300</xdr:rowOff>
    </xdr:from>
    <xdr:to>
      <xdr:col>9</xdr:col>
      <xdr:colOff>38100</xdr:colOff>
      <xdr:row>33</xdr:row>
      <xdr:rowOff>60327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11C009E-855C-4B8C-917D-F71A66139DFC}"/>
            </a:ext>
          </a:extLst>
        </xdr:cNvPr>
        <xdr:cNvCxnSpPr/>
      </xdr:nvCxnSpPr>
      <xdr:spPr>
        <a:xfrm>
          <a:off x="3190875" y="6124575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D3A61E-DFD7-49C3-ABC3-1B45E3CCEB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9439A9B-55CF-4362-9D38-7CDC3374C909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324256</xdr:colOff>
      <xdr:row>29</xdr:row>
      <xdr:rowOff>103863</xdr:rowOff>
    </xdr:from>
    <xdr:to>
      <xdr:col>9</xdr:col>
      <xdr:colOff>426965</xdr:colOff>
      <xdr:row>29</xdr:row>
      <xdr:rowOff>122151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C48E4C0-54DA-4408-8D9F-37D9F59CAF6E}"/>
            </a:ext>
          </a:extLst>
        </xdr:cNvPr>
        <xdr:cNvSpPr/>
      </xdr:nvSpPr>
      <xdr:spPr>
        <a:xfrm>
          <a:off x="4096257" y="5720066"/>
          <a:ext cx="102709" cy="1828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283548</xdr:colOff>
      <xdr:row>8</xdr:row>
      <xdr:rowOff>42863</xdr:rowOff>
    </xdr:from>
    <xdr:to>
      <xdr:col>8</xdr:col>
      <xdr:colOff>602277</xdr:colOff>
      <xdr:row>33</xdr:row>
      <xdr:rowOff>147638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A0513A4-91EF-4C92-B837-ABAB3F11C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973" y="1681163"/>
          <a:ext cx="5357454" cy="4867275"/>
        </a:xfrm>
        <a:prstGeom prst="rect">
          <a:avLst/>
        </a:prstGeom>
      </xdr:spPr>
    </xdr:pic>
    <xdr:clientData/>
  </xdr:twoCellAnchor>
  <xdr:twoCellAnchor>
    <xdr:from>
      <xdr:col>2</xdr:col>
      <xdr:colOff>628650</xdr:colOff>
      <xdr:row>28</xdr:row>
      <xdr:rowOff>127002</xdr:rowOff>
    </xdr:from>
    <xdr:to>
      <xdr:col>3</xdr:col>
      <xdr:colOff>333375</xdr:colOff>
      <xdr:row>31</xdr:row>
      <xdr:rowOff>19050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26E599C1-0B10-4D77-AD49-01A062AE5AD5}"/>
            </a:ext>
          </a:extLst>
        </xdr:cNvPr>
        <xdr:cNvCxnSpPr/>
      </xdr:nvCxnSpPr>
      <xdr:spPr>
        <a:xfrm flipV="1">
          <a:off x="2828925" y="5575302"/>
          <a:ext cx="447675" cy="46354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A8C6DA-D0AB-48FF-BB83-7E4D2975EE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333375</xdr:colOff>
      <xdr:row>28</xdr:row>
      <xdr:rowOff>66676</xdr:rowOff>
    </xdr:from>
    <xdr:to>
      <xdr:col>5</xdr:col>
      <xdr:colOff>428625</xdr:colOff>
      <xdr:row>29</xdr:row>
      <xdr:rowOff>38100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599D0A8-BFC2-4261-9967-32528D2CD14A}"/>
            </a:ext>
          </a:extLst>
        </xdr:cNvPr>
        <xdr:cNvSpPr/>
      </xdr:nvSpPr>
      <xdr:spPr>
        <a:xfrm>
          <a:off x="3276600" y="5514976"/>
          <a:ext cx="1457325" cy="16192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842E965-E297-4978-9810-1E43C1391325}"/>
            </a:ext>
          </a:extLst>
        </xdr:cNvPr>
        <xdr:cNvSpPr/>
      </xdr:nvSpPr>
      <xdr:spPr>
        <a:xfrm>
          <a:off x="0" y="1638300"/>
          <a:ext cx="8153400" cy="4953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6B19590-DDE2-4BB6-BF1B-F1AA03D74CD5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4</xdr:col>
      <xdr:colOff>571500</xdr:colOff>
      <xdr:row>15</xdr:row>
      <xdr:rowOff>76200</xdr:rowOff>
    </xdr:from>
    <xdr:to>
      <xdr:col>5</xdr:col>
      <xdr:colOff>170090</xdr:colOff>
      <xdr:row>15</xdr:row>
      <xdr:rowOff>171450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5934359F-5F29-4C40-A1E6-F194698F0632}"/>
            </a:ext>
          </a:extLst>
        </xdr:cNvPr>
        <xdr:cNvSpPr/>
      </xdr:nvSpPr>
      <xdr:spPr>
        <a:xfrm>
          <a:off x="4238625" y="3048000"/>
          <a:ext cx="236765" cy="952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16</xdr:row>
      <xdr:rowOff>42485</xdr:rowOff>
    </xdr:from>
    <xdr:to>
      <xdr:col>9</xdr:col>
      <xdr:colOff>590550</xdr:colOff>
      <xdr:row>33</xdr:row>
      <xdr:rowOff>148016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5C0FBB-3C6B-40CD-B821-882425A0E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3204785"/>
          <a:ext cx="5448300" cy="3344031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29</xdr:row>
      <xdr:rowOff>47625</xdr:rowOff>
    </xdr:from>
    <xdr:to>
      <xdr:col>3</xdr:col>
      <xdr:colOff>400050</xdr:colOff>
      <xdr:row>30</xdr:row>
      <xdr:rowOff>184152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D921932-FFB0-4849-9922-1CC928D2F787}"/>
            </a:ext>
          </a:extLst>
        </xdr:cNvPr>
        <xdr:cNvCxnSpPr/>
      </xdr:nvCxnSpPr>
      <xdr:spPr>
        <a:xfrm>
          <a:off x="1866900" y="5686425"/>
          <a:ext cx="800100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328613</xdr:colOff>
      <xdr:row>0</xdr:row>
      <xdr:rowOff>0</xdr:rowOff>
    </xdr:from>
    <xdr:to>
      <xdr:col>9</xdr:col>
      <xdr:colOff>90488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1B5344-1431-41BD-952D-2921F2A580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FDB6570-1D25-48B2-A82D-C6F19A4C2F73}"/>
            </a:ext>
          </a:extLst>
        </xdr:cNvPr>
        <xdr:cNvSpPr/>
      </xdr:nvSpPr>
      <xdr:spPr>
        <a:xfrm>
          <a:off x="0" y="3162300"/>
          <a:ext cx="8153400" cy="3429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E25639C-9B63-47D0-994A-A85A79B326C4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114300</xdr:colOff>
      <xdr:row>28</xdr:row>
      <xdr:rowOff>60327</xdr:rowOff>
    </xdr:from>
    <xdr:to>
      <xdr:col>6</xdr:col>
      <xdr:colOff>552450</xdr:colOff>
      <xdr:row>30</xdr:row>
      <xdr:rowOff>19050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D9D57D33-C09F-4554-AB2F-DF5C31DEF067}"/>
            </a:ext>
          </a:extLst>
        </xdr:cNvPr>
        <xdr:cNvCxnSpPr/>
      </xdr:nvCxnSpPr>
      <xdr:spPr>
        <a:xfrm flipH="1" flipV="1">
          <a:off x="4352925" y="5508627"/>
          <a:ext cx="43815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244517</xdr:colOff>
      <xdr:row>21</xdr:row>
      <xdr:rowOff>38292</xdr:rowOff>
    </xdr:from>
    <xdr:to>
      <xdr:col>4</xdr:col>
      <xdr:colOff>481282</xdr:colOff>
      <xdr:row>21</xdr:row>
      <xdr:rowOff>89496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8E0742E1-ABF4-4B0C-8038-296DB77F07CB}"/>
            </a:ext>
          </a:extLst>
        </xdr:cNvPr>
        <xdr:cNvSpPr/>
      </xdr:nvSpPr>
      <xdr:spPr>
        <a:xfrm>
          <a:off x="3233066" y="4177512"/>
          <a:ext cx="236765" cy="5120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766763</xdr:colOff>
      <xdr:row>0</xdr:row>
      <xdr:rowOff>0</xdr:rowOff>
    </xdr:from>
    <xdr:to>
      <xdr:col>4</xdr:col>
      <xdr:colOff>481013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0E0C17-B3ED-4190-B8B3-365A86E760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76676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2</xdr:row>
      <xdr:rowOff>171450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F20E881-F0CE-4220-A43D-9CF8342CF13F}"/>
            </a:ext>
          </a:extLst>
        </xdr:cNvPr>
        <xdr:cNvSpPr/>
      </xdr:nvSpPr>
      <xdr:spPr>
        <a:xfrm>
          <a:off x="0" y="0"/>
          <a:ext cx="59817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19</xdr:row>
      <xdr:rowOff>174627</xdr:rowOff>
    </xdr:from>
    <xdr:to>
      <xdr:col>3</xdr:col>
      <xdr:colOff>295275</xdr:colOff>
      <xdr:row>22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FEA3A19-83FD-4898-9E3C-EC14F36A22EE}"/>
            </a:ext>
          </a:extLst>
        </xdr:cNvPr>
        <xdr:cNvCxnSpPr/>
      </xdr:nvCxnSpPr>
      <xdr:spPr>
        <a:xfrm flipV="1">
          <a:off x="2790825" y="3717927"/>
          <a:ext cx="447675" cy="46354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38B38D-D6FF-4157-8147-21C90A8D03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333375</xdr:colOff>
      <xdr:row>18</xdr:row>
      <xdr:rowOff>152401</xdr:rowOff>
    </xdr:from>
    <xdr:to>
      <xdr:col>5</xdr:col>
      <xdr:colOff>352425</xdr:colOff>
      <xdr:row>19</xdr:row>
      <xdr:rowOff>133351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27A74F3-EED0-4C74-9D06-9C773AFF6204}"/>
            </a:ext>
          </a:extLst>
        </xdr:cNvPr>
        <xdr:cNvSpPr/>
      </xdr:nvSpPr>
      <xdr:spPr>
        <a:xfrm>
          <a:off x="3276600" y="3505201"/>
          <a:ext cx="1381125" cy="1714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AAFE78-26F7-435F-8281-8F1CBBF9FBB0}"/>
            </a:ext>
          </a:extLst>
        </xdr:cNvPr>
        <xdr:cNvSpPr/>
      </xdr:nvSpPr>
      <xdr:spPr>
        <a:xfrm>
          <a:off x="0" y="1828800"/>
          <a:ext cx="8153400" cy="4762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2288E97-189F-4F11-898E-2D6748D4BE0F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0</xdr:col>
      <xdr:colOff>304800</xdr:colOff>
      <xdr:row>9</xdr:row>
      <xdr:rowOff>58312</xdr:rowOff>
    </xdr:from>
    <xdr:to>
      <xdr:col>10</xdr:col>
      <xdr:colOff>352425</xdr:colOff>
      <xdr:row>33</xdr:row>
      <xdr:rowOff>132189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BC1A926-20CF-4324-AF4F-681B08621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0" y="1887112"/>
          <a:ext cx="7543800" cy="464587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787074</xdr:colOff>
      <xdr:row>13</xdr:row>
      <xdr:rowOff>23813</xdr:rowOff>
    </xdr:from>
    <xdr:to>
      <xdr:col>8</xdr:col>
      <xdr:colOff>98751</xdr:colOff>
      <xdr:row>33</xdr:row>
      <xdr:rowOff>166687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085F85C-EB9B-4373-A136-6FDD85216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1499" y="2614613"/>
          <a:ext cx="4350402" cy="3952874"/>
        </a:xfrm>
        <a:prstGeom prst="rect">
          <a:avLst/>
        </a:prstGeom>
      </xdr:spPr>
    </xdr:pic>
    <xdr:clientData/>
  </xdr:twoCellAnchor>
  <xdr:twoCellAnchor>
    <xdr:from>
      <xdr:col>5</xdr:col>
      <xdr:colOff>390525</xdr:colOff>
      <xdr:row>28</xdr:row>
      <xdr:rowOff>50801</xdr:rowOff>
    </xdr:from>
    <xdr:to>
      <xdr:col>6</xdr:col>
      <xdr:colOff>276225</xdr:colOff>
      <xdr:row>30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D023B39-132C-41F0-9770-739A47753ED1}"/>
            </a:ext>
          </a:extLst>
        </xdr:cNvPr>
        <xdr:cNvCxnSpPr/>
      </xdr:nvCxnSpPr>
      <xdr:spPr>
        <a:xfrm flipH="1" flipV="1">
          <a:off x="4381500" y="51276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AF56F9-A9FB-4C3E-90EB-55B648E102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457200</xdr:colOff>
      <xdr:row>23</xdr:row>
      <xdr:rowOff>95250</xdr:rowOff>
    </xdr:from>
    <xdr:to>
      <xdr:col>5</xdr:col>
      <xdr:colOff>304800</xdr:colOff>
      <xdr:row>28</xdr:row>
      <xdr:rowOff>47625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1DF94B22-2FC2-4481-A2AB-51894200E942}"/>
            </a:ext>
          </a:extLst>
        </xdr:cNvPr>
        <xdr:cNvSpPr/>
      </xdr:nvSpPr>
      <xdr:spPr>
        <a:xfrm>
          <a:off x="3400425" y="4591050"/>
          <a:ext cx="1209675" cy="9048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C88F440-0050-4D4C-B9CE-B01854E6703B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538163</xdr:colOff>
      <xdr:row>11</xdr:row>
      <xdr:rowOff>30704</xdr:rowOff>
    </xdr:from>
    <xdr:to>
      <xdr:col>10</xdr:col>
      <xdr:colOff>433387</xdr:colOff>
      <xdr:row>33</xdr:row>
      <xdr:rowOff>159797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58699A-F52B-4B8D-9981-A49B6EA2A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3" y="2240504"/>
          <a:ext cx="7077074" cy="4320093"/>
        </a:xfrm>
        <a:prstGeom prst="rect">
          <a:avLst/>
        </a:prstGeom>
      </xdr:spPr>
    </xdr:pic>
    <xdr:clientData/>
  </xdr:twoCellAnchor>
  <xdr:twoCellAnchor>
    <xdr:from>
      <xdr:col>1</xdr:col>
      <xdr:colOff>1019175</xdr:colOff>
      <xdr:row>22</xdr:row>
      <xdr:rowOff>47625</xdr:rowOff>
    </xdr:from>
    <xdr:to>
      <xdr:col>2</xdr:col>
      <xdr:colOff>371476</xdr:colOff>
      <xdr:row>23</xdr:row>
      <xdr:rowOff>95250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FA21B82-AFF7-4FA7-A478-45E978338B31}"/>
            </a:ext>
          </a:extLst>
        </xdr:cNvPr>
        <xdr:cNvCxnSpPr/>
      </xdr:nvCxnSpPr>
      <xdr:spPr>
        <a:xfrm flipV="1">
          <a:off x="1819275" y="435292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533400</xdr:colOff>
      <xdr:row>26</xdr:row>
      <xdr:rowOff>50801</xdr:rowOff>
    </xdr:from>
    <xdr:to>
      <xdr:col>6</xdr:col>
      <xdr:colOff>419100</xdr:colOff>
      <xdr:row>28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96DCFA5-8B3B-4F18-AE1F-C9D757108E6B}"/>
            </a:ext>
          </a:extLst>
        </xdr:cNvPr>
        <xdr:cNvCxnSpPr/>
      </xdr:nvCxnSpPr>
      <xdr:spPr>
        <a:xfrm flipH="1" flipV="1">
          <a:off x="4524375" y="5118101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75E134-941A-4237-9028-1ADFA08AC0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E154459-FCD5-4B9A-A83F-B6DBFA882C60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555266</xdr:colOff>
      <xdr:row>11</xdr:row>
      <xdr:rowOff>33338</xdr:rowOff>
    </xdr:from>
    <xdr:to>
      <xdr:col>10</xdr:col>
      <xdr:colOff>416284</xdr:colOff>
      <xdr:row>33</xdr:row>
      <xdr:rowOff>157163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A10D814-DA97-4FFB-9284-070E4711F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266" y="2243138"/>
          <a:ext cx="7042868" cy="4314825"/>
        </a:xfrm>
        <a:prstGeom prst="rect">
          <a:avLst/>
        </a:prstGeom>
      </xdr:spPr>
    </xdr:pic>
    <xdr:clientData/>
  </xdr:twoCellAnchor>
  <xdr:twoCellAnchor>
    <xdr:from>
      <xdr:col>1</xdr:col>
      <xdr:colOff>1019175</xdr:colOff>
      <xdr:row>23</xdr:row>
      <xdr:rowOff>0</xdr:rowOff>
    </xdr:from>
    <xdr:to>
      <xdr:col>2</xdr:col>
      <xdr:colOff>371476</xdr:colOff>
      <xdr:row>24</xdr:row>
      <xdr:rowOff>47625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D563953-0DD6-43E1-96F5-EFC713A18D7C}"/>
            </a:ext>
          </a:extLst>
        </xdr:cNvPr>
        <xdr:cNvCxnSpPr/>
      </xdr:nvCxnSpPr>
      <xdr:spPr>
        <a:xfrm flipV="1">
          <a:off x="1819275" y="449580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504825</xdr:colOff>
      <xdr:row>26</xdr:row>
      <xdr:rowOff>12701</xdr:rowOff>
    </xdr:from>
    <xdr:to>
      <xdr:col>6</xdr:col>
      <xdr:colOff>390525</xdr:colOff>
      <xdr:row>28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ED2DF05-8CC1-4555-80CD-ED49B29AA3F3}"/>
            </a:ext>
          </a:extLst>
        </xdr:cNvPr>
        <xdr:cNvCxnSpPr/>
      </xdr:nvCxnSpPr>
      <xdr:spPr>
        <a:xfrm flipH="1" flipV="1">
          <a:off x="4495800" y="5080001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61349E-4824-44F4-B2A1-E7D8416210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E6A009B-FAD6-4B0B-8B6E-4FC8BF70B027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11</xdr:row>
      <xdr:rowOff>19266</xdr:rowOff>
    </xdr:from>
    <xdr:to>
      <xdr:col>10</xdr:col>
      <xdr:colOff>457200</xdr:colOff>
      <xdr:row>33</xdr:row>
      <xdr:rowOff>171234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A37BD8A-C290-4E9A-A64C-3817DC9CF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2229066"/>
          <a:ext cx="7124700" cy="4342968"/>
        </a:xfrm>
        <a:prstGeom prst="rect">
          <a:avLst/>
        </a:prstGeom>
      </xdr:spPr>
    </xdr:pic>
    <xdr:clientData/>
  </xdr:twoCellAnchor>
  <xdr:twoCellAnchor>
    <xdr:from>
      <xdr:col>2</xdr:col>
      <xdr:colOff>571500</xdr:colOff>
      <xdr:row>23</xdr:row>
      <xdr:rowOff>28575</xdr:rowOff>
    </xdr:from>
    <xdr:to>
      <xdr:col>3</xdr:col>
      <xdr:colOff>266701</xdr:colOff>
      <xdr:row>24</xdr:row>
      <xdr:rowOff>76200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396C124-8A0B-4FD6-ADC6-1BE8E023CBA1}"/>
            </a:ext>
          </a:extLst>
        </xdr:cNvPr>
        <xdr:cNvCxnSpPr/>
      </xdr:nvCxnSpPr>
      <xdr:spPr>
        <a:xfrm flipV="1">
          <a:off x="2457450" y="452437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533400</xdr:colOff>
      <xdr:row>26</xdr:row>
      <xdr:rowOff>60326</xdr:rowOff>
    </xdr:from>
    <xdr:to>
      <xdr:col>6</xdr:col>
      <xdr:colOff>419100</xdr:colOff>
      <xdr:row>28</xdr:row>
      <xdr:rowOff>66675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685A9E4-8471-4E02-AEE3-18DB755972B9}"/>
            </a:ext>
          </a:extLst>
        </xdr:cNvPr>
        <xdr:cNvCxnSpPr/>
      </xdr:nvCxnSpPr>
      <xdr:spPr>
        <a:xfrm flipH="1" flipV="1">
          <a:off x="4524375" y="51276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5823D3-6007-4EBD-93C9-84B7C9922C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E4C4F10-E3DB-4AD7-BFFC-C66DEE84DF50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519112</xdr:colOff>
      <xdr:row>11</xdr:row>
      <xdr:rowOff>17871</xdr:rowOff>
    </xdr:from>
    <xdr:to>
      <xdr:col>10</xdr:col>
      <xdr:colOff>452438</xdr:colOff>
      <xdr:row>33</xdr:row>
      <xdr:rowOff>172630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A9B09A0-2C94-48D7-84EE-E81734256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112" y="2227671"/>
          <a:ext cx="7115176" cy="4345759"/>
        </a:xfrm>
        <a:prstGeom prst="rect">
          <a:avLst/>
        </a:prstGeom>
      </xdr:spPr>
    </xdr:pic>
    <xdr:clientData/>
  </xdr:twoCellAnchor>
  <xdr:twoCellAnchor>
    <xdr:from>
      <xdr:col>1</xdr:col>
      <xdr:colOff>1000125</xdr:colOff>
      <xdr:row>23</xdr:row>
      <xdr:rowOff>104775</xdr:rowOff>
    </xdr:from>
    <xdr:to>
      <xdr:col>2</xdr:col>
      <xdr:colOff>352426</xdr:colOff>
      <xdr:row>24</xdr:row>
      <xdr:rowOff>152400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2BEE74F-9975-4940-AF27-329F05854A01}"/>
            </a:ext>
          </a:extLst>
        </xdr:cNvPr>
        <xdr:cNvCxnSpPr/>
      </xdr:nvCxnSpPr>
      <xdr:spPr>
        <a:xfrm flipV="1">
          <a:off x="1800225" y="460057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514350</xdr:colOff>
      <xdr:row>26</xdr:row>
      <xdr:rowOff>3176</xdr:rowOff>
    </xdr:from>
    <xdr:to>
      <xdr:col>6</xdr:col>
      <xdr:colOff>400050</xdr:colOff>
      <xdr:row>28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58F62540-A388-49DC-A202-24FEDDC02378}"/>
            </a:ext>
          </a:extLst>
        </xdr:cNvPr>
        <xdr:cNvCxnSpPr/>
      </xdr:nvCxnSpPr>
      <xdr:spPr>
        <a:xfrm flipH="1" flipV="1">
          <a:off x="4505325" y="507047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4A4AB4-87E6-4007-979D-3635E7406C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581A70D-5A96-463A-9F93-8BA60524D867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490538</xdr:colOff>
      <xdr:row>11</xdr:row>
      <xdr:rowOff>22373</xdr:rowOff>
    </xdr:from>
    <xdr:to>
      <xdr:col>10</xdr:col>
      <xdr:colOff>481013</xdr:colOff>
      <xdr:row>33</xdr:row>
      <xdr:rowOff>168128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FFFA6C6-8E0D-4C36-9B55-45F4857F6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8" y="2232173"/>
          <a:ext cx="7172325" cy="4336755"/>
        </a:xfrm>
        <a:prstGeom prst="rect">
          <a:avLst/>
        </a:prstGeom>
      </xdr:spPr>
    </xdr:pic>
    <xdr:clientData/>
  </xdr:twoCellAnchor>
  <xdr:twoCellAnchor>
    <xdr:from>
      <xdr:col>1</xdr:col>
      <xdr:colOff>971550</xdr:colOff>
      <xdr:row>24</xdr:row>
      <xdr:rowOff>95250</xdr:rowOff>
    </xdr:from>
    <xdr:to>
      <xdr:col>2</xdr:col>
      <xdr:colOff>323851</xdr:colOff>
      <xdr:row>25</xdr:row>
      <xdr:rowOff>142875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3DCC725-1A53-44B1-B2EA-E550425B41A3}"/>
            </a:ext>
          </a:extLst>
        </xdr:cNvPr>
        <xdr:cNvCxnSpPr/>
      </xdr:nvCxnSpPr>
      <xdr:spPr>
        <a:xfrm flipV="1">
          <a:off x="1771650" y="478155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457200</xdr:colOff>
      <xdr:row>26</xdr:row>
      <xdr:rowOff>3176</xdr:rowOff>
    </xdr:from>
    <xdr:to>
      <xdr:col>6</xdr:col>
      <xdr:colOff>342900</xdr:colOff>
      <xdr:row>28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EFA3DB6-F78C-490F-B6A3-26A9E2A0CC76}"/>
            </a:ext>
          </a:extLst>
        </xdr:cNvPr>
        <xdr:cNvCxnSpPr/>
      </xdr:nvCxnSpPr>
      <xdr:spPr>
        <a:xfrm flipH="1" flipV="1">
          <a:off x="4448175" y="507047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ECCB14-4EC8-40B3-A33F-F41F377280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F1D3226-0ADA-40D3-81A6-BD867B16C620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11</xdr:row>
      <xdr:rowOff>23874</xdr:rowOff>
    </xdr:from>
    <xdr:to>
      <xdr:col>10</xdr:col>
      <xdr:colOff>438151</xdr:colOff>
      <xdr:row>33</xdr:row>
      <xdr:rowOff>166627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0284B2D-9819-4AE1-86ED-AA4E932A6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2233674"/>
          <a:ext cx="7086601" cy="4333753"/>
        </a:xfrm>
        <a:prstGeom prst="rect">
          <a:avLst/>
        </a:prstGeom>
      </xdr:spPr>
    </xdr:pic>
    <xdr:clientData/>
  </xdr:twoCellAnchor>
  <xdr:twoCellAnchor>
    <xdr:from>
      <xdr:col>1</xdr:col>
      <xdr:colOff>1000125</xdr:colOff>
      <xdr:row>25</xdr:row>
      <xdr:rowOff>19050</xdr:rowOff>
    </xdr:from>
    <xdr:to>
      <xdr:col>2</xdr:col>
      <xdr:colOff>352426</xdr:colOff>
      <xdr:row>26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CE202A9-6F13-4734-A480-69EC4331BDDA}"/>
            </a:ext>
          </a:extLst>
        </xdr:cNvPr>
        <xdr:cNvCxnSpPr/>
      </xdr:nvCxnSpPr>
      <xdr:spPr>
        <a:xfrm flipV="1">
          <a:off x="1800225" y="489585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25</xdr:row>
      <xdr:rowOff>136526</xdr:rowOff>
    </xdr:from>
    <xdr:to>
      <xdr:col>6</xdr:col>
      <xdr:colOff>314325</xdr:colOff>
      <xdr:row>27</xdr:row>
      <xdr:rowOff>142875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F00E88BE-2098-4E49-8D4C-D81BC8B3A08C}"/>
            </a:ext>
          </a:extLst>
        </xdr:cNvPr>
        <xdr:cNvCxnSpPr/>
      </xdr:nvCxnSpPr>
      <xdr:spPr>
        <a:xfrm flipH="1" flipV="1">
          <a:off x="4419600" y="50133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C3C32E-BBBF-4F88-9E56-9DD4E0048A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581F3FAD-BE78-41CD-8F5C-0F8E6F0F07A4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476737</xdr:colOff>
      <xdr:row>11</xdr:row>
      <xdr:rowOff>19050</xdr:rowOff>
    </xdr:from>
    <xdr:to>
      <xdr:col>10</xdr:col>
      <xdr:colOff>494813</xdr:colOff>
      <xdr:row>33</xdr:row>
      <xdr:rowOff>171450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FAD4607-9EC1-4416-A621-C83A1B59D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737" y="2228850"/>
          <a:ext cx="7199926" cy="4343400"/>
        </a:xfrm>
        <a:prstGeom prst="rect">
          <a:avLst/>
        </a:prstGeom>
      </xdr:spPr>
    </xdr:pic>
    <xdr:clientData/>
  </xdr:twoCellAnchor>
  <xdr:twoCellAnchor>
    <xdr:from>
      <xdr:col>2</xdr:col>
      <xdr:colOff>504825</xdr:colOff>
      <xdr:row>25</xdr:row>
      <xdr:rowOff>47625</xdr:rowOff>
    </xdr:from>
    <xdr:to>
      <xdr:col>3</xdr:col>
      <xdr:colOff>200026</xdr:colOff>
      <xdr:row>26</xdr:row>
      <xdr:rowOff>95250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5090709-BE03-4540-8FA2-4CA69CFBF10B}"/>
            </a:ext>
          </a:extLst>
        </xdr:cNvPr>
        <xdr:cNvCxnSpPr/>
      </xdr:nvCxnSpPr>
      <xdr:spPr>
        <a:xfrm flipV="1">
          <a:off x="2390775" y="492442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26</xdr:row>
      <xdr:rowOff>41276</xdr:rowOff>
    </xdr:from>
    <xdr:to>
      <xdr:col>6</xdr:col>
      <xdr:colOff>333375</xdr:colOff>
      <xdr:row>28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F76A6A2-50D8-482B-AEAF-3A14D1E654DE}"/>
            </a:ext>
          </a:extLst>
        </xdr:cNvPr>
        <xdr:cNvCxnSpPr/>
      </xdr:nvCxnSpPr>
      <xdr:spPr>
        <a:xfrm flipH="1" flipV="1">
          <a:off x="4438650" y="510857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3AAC1E-A7F1-458F-B21E-6361038D63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386D51F-6B3E-4093-890B-825970FCA742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500062</xdr:colOff>
      <xdr:row>11</xdr:row>
      <xdr:rowOff>19549</xdr:rowOff>
    </xdr:from>
    <xdr:to>
      <xdr:col>10</xdr:col>
      <xdr:colOff>471488</xdr:colOff>
      <xdr:row>33</xdr:row>
      <xdr:rowOff>170951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5A29B2D-CD28-49C9-9556-D93137C94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62" y="2229349"/>
          <a:ext cx="7153276" cy="4342402"/>
        </a:xfrm>
        <a:prstGeom prst="rect">
          <a:avLst/>
        </a:prstGeom>
      </xdr:spPr>
    </xdr:pic>
    <xdr:clientData/>
  </xdr:twoCellAnchor>
  <xdr:twoCellAnchor>
    <xdr:from>
      <xdr:col>1</xdr:col>
      <xdr:colOff>1000125</xdr:colOff>
      <xdr:row>25</xdr:row>
      <xdr:rowOff>171450</xdr:rowOff>
    </xdr:from>
    <xdr:to>
      <xdr:col>2</xdr:col>
      <xdr:colOff>352426</xdr:colOff>
      <xdr:row>27</xdr:row>
      <xdr:rowOff>28575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9E8B69D-D841-4707-B32C-8C5ECFD7423F}"/>
            </a:ext>
          </a:extLst>
        </xdr:cNvPr>
        <xdr:cNvCxnSpPr/>
      </xdr:nvCxnSpPr>
      <xdr:spPr>
        <a:xfrm flipV="1">
          <a:off x="1800225" y="504825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25</xdr:row>
      <xdr:rowOff>184151</xdr:rowOff>
    </xdr:from>
    <xdr:to>
      <xdr:col>6</xdr:col>
      <xdr:colOff>314325</xdr:colOff>
      <xdr:row>28</xdr:row>
      <xdr:rowOff>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9ED39F10-91A4-4B35-885D-D0CDD73A7680}"/>
            </a:ext>
          </a:extLst>
        </xdr:cNvPr>
        <xdr:cNvCxnSpPr/>
      </xdr:nvCxnSpPr>
      <xdr:spPr>
        <a:xfrm flipH="1" flipV="1">
          <a:off x="4419600" y="5060951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84094A-9DE9-488C-AE9E-55D904F93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C88343E-497B-4494-9360-DA80A962BB35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8</xdr:row>
      <xdr:rowOff>22713</xdr:rowOff>
    </xdr:from>
    <xdr:to>
      <xdr:col>8</xdr:col>
      <xdr:colOff>628650</xdr:colOff>
      <xdr:row>33</xdr:row>
      <xdr:rowOff>167788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0DA127A-6AB4-48E6-B52A-EB4111339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661013"/>
          <a:ext cx="5410200" cy="4907575"/>
        </a:xfrm>
        <a:prstGeom prst="rect">
          <a:avLst/>
        </a:prstGeom>
      </xdr:spPr>
    </xdr:pic>
    <xdr:clientData fLocksWithSheet="0"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93DF51-4BAD-4A6A-93A0-A11FCFAB5D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333375</xdr:colOff>
      <xdr:row>17</xdr:row>
      <xdr:rowOff>152401</xdr:rowOff>
    </xdr:from>
    <xdr:to>
      <xdr:col>5</xdr:col>
      <xdr:colOff>352425</xdr:colOff>
      <xdr:row>18</xdr:row>
      <xdr:rowOff>133351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50D8AE5-A764-4D41-A109-D38EA206F3A7}"/>
            </a:ext>
          </a:extLst>
        </xdr:cNvPr>
        <xdr:cNvSpPr/>
      </xdr:nvSpPr>
      <xdr:spPr>
        <a:xfrm>
          <a:off x="3276600" y="3505201"/>
          <a:ext cx="1381125" cy="1714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C9026DA-F99B-437B-A4A8-E4F670B3039F}"/>
            </a:ext>
          </a:extLst>
        </xdr:cNvPr>
        <xdr:cNvSpPr/>
      </xdr:nvSpPr>
      <xdr:spPr>
        <a:xfrm>
          <a:off x="0" y="1638300"/>
          <a:ext cx="8153400" cy="4953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36758AAF-F3A1-488B-A7C0-F17B6A83D9AD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4</xdr:col>
      <xdr:colOff>582385</xdr:colOff>
      <xdr:row>18</xdr:row>
      <xdr:rowOff>1</xdr:rowOff>
    </xdr:from>
    <xdr:to>
      <xdr:col>5</xdr:col>
      <xdr:colOff>180975</xdr:colOff>
      <xdr:row>18</xdr:row>
      <xdr:rowOff>63501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03B9EB1-D2AC-4DE9-A12D-3E21167E5C16}"/>
            </a:ext>
          </a:extLst>
        </xdr:cNvPr>
        <xdr:cNvSpPr/>
      </xdr:nvSpPr>
      <xdr:spPr>
        <a:xfrm>
          <a:off x="4249510" y="3543301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110066</xdr:colOff>
      <xdr:row>15</xdr:row>
      <xdr:rowOff>95250</xdr:rowOff>
    </xdr:from>
    <xdr:to>
      <xdr:col>5</xdr:col>
      <xdr:colOff>275166</xdr:colOff>
      <xdr:row>17</xdr:row>
      <xdr:rowOff>137585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FE78A066-5631-4B3E-827A-35EA8BF2C53B}"/>
            </a:ext>
          </a:extLst>
        </xdr:cNvPr>
        <xdr:cNvCxnSpPr/>
      </xdr:nvCxnSpPr>
      <xdr:spPr>
        <a:xfrm flipH="1">
          <a:off x="4417483" y="3069167"/>
          <a:ext cx="165100" cy="42333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11</xdr:row>
      <xdr:rowOff>10675</xdr:rowOff>
    </xdr:from>
    <xdr:to>
      <xdr:col>10</xdr:col>
      <xdr:colOff>466725</xdr:colOff>
      <xdr:row>33</xdr:row>
      <xdr:rowOff>179826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C081018-4FC1-418B-BB11-CA1AAE5C8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2220475"/>
          <a:ext cx="7143750" cy="4360151"/>
        </a:xfrm>
        <a:prstGeom prst="rect">
          <a:avLst/>
        </a:prstGeom>
      </xdr:spPr>
    </xdr:pic>
    <xdr:clientData/>
  </xdr:twoCellAnchor>
  <xdr:twoCellAnchor>
    <xdr:from>
      <xdr:col>2</xdr:col>
      <xdr:colOff>533400</xdr:colOff>
      <xdr:row>25</xdr:row>
      <xdr:rowOff>180975</xdr:rowOff>
    </xdr:from>
    <xdr:to>
      <xdr:col>3</xdr:col>
      <xdr:colOff>228601</xdr:colOff>
      <xdr:row>27</xdr:row>
      <xdr:rowOff>38100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6B1869BD-A648-43E0-9EE6-4273E1E95620}"/>
            </a:ext>
          </a:extLst>
        </xdr:cNvPr>
        <xdr:cNvCxnSpPr/>
      </xdr:nvCxnSpPr>
      <xdr:spPr>
        <a:xfrm flipV="1">
          <a:off x="2419350" y="505777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25</xdr:row>
      <xdr:rowOff>174626</xdr:rowOff>
    </xdr:from>
    <xdr:to>
      <xdr:col>6</xdr:col>
      <xdr:colOff>333375</xdr:colOff>
      <xdr:row>27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E52F0B2-A36B-4A32-9C50-27C8D592F2F3}"/>
            </a:ext>
          </a:extLst>
        </xdr:cNvPr>
        <xdr:cNvCxnSpPr/>
      </xdr:nvCxnSpPr>
      <xdr:spPr>
        <a:xfrm flipH="1" flipV="1">
          <a:off x="4438650" y="50514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6A05CC-468C-40C1-8AA1-6A7EB9F5F3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98A2D50-A559-49D9-9383-1172975AF4DA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11</xdr:row>
      <xdr:rowOff>8658</xdr:rowOff>
    </xdr:from>
    <xdr:to>
      <xdr:col>10</xdr:col>
      <xdr:colOff>114300</xdr:colOff>
      <xdr:row>33</xdr:row>
      <xdr:rowOff>181843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5DB65A1-38D6-4896-833B-DD5DD35CF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2218458"/>
          <a:ext cx="7124700" cy="4364185"/>
        </a:xfrm>
        <a:prstGeom prst="rect">
          <a:avLst/>
        </a:prstGeom>
      </xdr:spPr>
    </xdr:pic>
    <xdr:clientData/>
  </xdr:twoCellAnchor>
  <xdr:twoCellAnchor>
    <xdr:from>
      <xdr:col>1</xdr:col>
      <xdr:colOff>733425</xdr:colOff>
      <xdr:row>26</xdr:row>
      <xdr:rowOff>95250</xdr:rowOff>
    </xdr:from>
    <xdr:to>
      <xdr:col>1</xdr:col>
      <xdr:colOff>1123951</xdr:colOff>
      <xdr:row>27</xdr:row>
      <xdr:rowOff>142875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28BFFD32-FE34-44B5-BF21-3A7B96CC754E}"/>
            </a:ext>
          </a:extLst>
        </xdr:cNvPr>
        <xdr:cNvCxnSpPr/>
      </xdr:nvCxnSpPr>
      <xdr:spPr>
        <a:xfrm flipV="1">
          <a:off x="1800225" y="5162550"/>
          <a:ext cx="390526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</xdr:colOff>
      <xdr:row>25</xdr:row>
      <xdr:rowOff>174626</xdr:rowOff>
    </xdr:from>
    <xdr:to>
      <xdr:col>5</xdr:col>
      <xdr:colOff>600075</xdr:colOff>
      <xdr:row>27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BA9C4DD-B72C-4FA7-A0AC-3E3AB2F6B80B}"/>
            </a:ext>
          </a:extLst>
        </xdr:cNvPr>
        <xdr:cNvCxnSpPr/>
      </xdr:nvCxnSpPr>
      <xdr:spPr>
        <a:xfrm flipH="1" flipV="1">
          <a:off x="4438650" y="50514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785813</xdr:colOff>
      <xdr:row>0</xdr:row>
      <xdr:rowOff>0</xdr:rowOff>
    </xdr:from>
    <xdr:to>
      <xdr:col>7</xdr:col>
      <xdr:colOff>728663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1C490B-BEFC-49FF-8BF8-6311BBD908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BDE4533-D985-4296-848A-28ECA4A10A65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11</xdr:row>
      <xdr:rowOff>15027</xdr:rowOff>
    </xdr:from>
    <xdr:to>
      <xdr:col>9</xdr:col>
      <xdr:colOff>333376</xdr:colOff>
      <xdr:row>33</xdr:row>
      <xdr:rowOff>175474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608B0C3-FD74-497C-8AB7-245DEF103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2224827"/>
          <a:ext cx="7200901" cy="4351447"/>
        </a:xfrm>
        <a:prstGeom prst="rect">
          <a:avLst/>
        </a:prstGeom>
      </xdr:spPr>
    </xdr:pic>
    <xdr:clientData/>
  </xdr:twoCellAnchor>
  <xdr:twoCellAnchor>
    <xdr:from>
      <xdr:col>1</xdr:col>
      <xdr:colOff>676275</xdr:colOff>
      <xdr:row>27</xdr:row>
      <xdr:rowOff>76200</xdr:rowOff>
    </xdr:from>
    <xdr:to>
      <xdr:col>1</xdr:col>
      <xdr:colOff>1114426</xdr:colOff>
      <xdr:row>28</xdr:row>
      <xdr:rowOff>123825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0585FC8-C74D-4233-A30C-1476C59C003E}"/>
            </a:ext>
          </a:extLst>
        </xdr:cNvPr>
        <xdr:cNvCxnSpPr/>
      </xdr:nvCxnSpPr>
      <xdr:spPr>
        <a:xfrm flipV="1">
          <a:off x="1743075" y="533400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257175</xdr:colOff>
      <xdr:row>25</xdr:row>
      <xdr:rowOff>127001</xdr:rowOff>
    </xdr:from>
    <xdr:to>
      <xdr:col>5</xdr:col>
      <xdr:colOff>114300</xdr:colOff>
      <xdr:row>27</xdr:row>
      <xdr:rowOff>133350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04F556B-8464-4573-AC11-F821D04AC6B2}"/>
            </a:ext>
          </a:extLst>
        </xdr:cNvPr>
        <xdr:cNvCxnSpPr/>
      </xdr:nvCxnSpPr>
      <xdr:spPr>
        <a:xfrm flipH="1" flipV="1">
          <a:off x="4381500" y="5003801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785813</xdr:colOff>
      <xdr:row>0</xdr:row>
      <xdr:rowOff>0</xdr:rowOff>
    </xdr:from>
    <xdr:to>
      <xdr:col>7</xdr:col>
      <xdr:colOff>300038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1487FE-4B6B-4920-B9CE-766CBFFC97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B68A17E-B3C9-49AF-A0F6-336AD7B465F2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504826</xdr:colOff>
      <xdr:row>10</xdr:row>
      <xdr:rowOff>20120</xdr:rowOff>
    </xdr:from>
    <xdr:to>
      <xdr:col>7</xdr:col>
      <xdr:colOff>581025</xdr:colOff>
      <xdr:row>33</xdr:row>
      <xdr:rowOff>170381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128C2DF-24F7-4EE3-B755-265608045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6" y="2039420"/>
          <a:ext cx="5010149" cy="4531761"/>
        </a:xfrm>
        <a:prstGeom prst="rect">
          <a:avLst/>
        </a:prstGeom>
      </xdr:spPr>
    </xdr:pic>
    <xdr:clientData/>
  </xdr:twoCellAnchor>
  <xdr:twoCellAnchor>
    <xdr:from>
      <xdr:col>2</xdr:col>
      <xdr:colOff>676275</xdr:colOff>
      <xdr:row>27</xdr:row>
      <xdr:rowOff>76200</xdr:rowOff>
    </xdr:from>
    <xdr:to>
      <xdr:col>4</xdr:col>
      <xdr:colOff>581025</xdr:colOff>
      <xdr:row>29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21B6045-D4FB-42E3-A9D1-534ECEC4EC61}"/>
            </a:ext>
          </a:extLst>
        </xdr:cNvPr>
        <xdr:cNvSpPr/>
      </xdr:nvSpPr>
      <xdr:spPr>
        <a:xfrm>
          <a:off x="3333750" y="5334000"/>
          <a:ext cx="1371600" cy="4857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29</xdr:row>
      <xdr:rowOff>9525</xdr:rowOff>
    </xdr:from>
    <xdr:to>
      <xdr:col>5</xdr:col>
      <xdr:colOff>495300</xdr:colOff>
      <xdr:row>31</xdr:row>
      <xdr:rowOff>15874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B0996632-D86D-4233-B8D9-BE6B11766D87}"/>
            </a:ext>
          </a:extLst>
        </xdr:cNvPr>
        <xdr:cNvCxnSpPr/>
      </xdr:nvCxnSpPr>
      <xdr:spPr>
        <a:xfrm flipH="1" flipV="1">
          <a:off x="4762500" y="5648325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785812</xdr:colOff>
      <xdr:row>0</xdr:row>
      <xdr:rowOff>0</xdr:rowOff>
    </xdr:from>
    <xdr:to>
      <xdr:col>7</xdr:col>
      <xdr:colOff>300037</xdr:colOff>
      <xdr:row>3</xdr:row>
      <xdr:rowOff>38101</xdr:rowOff>
    </xdr:to>
    <xdr:pic>
      <xdr:nvPicPr>
        <xdr:cNvPr id="9" name="Pictur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65F81C-0217-4755-A7D6-DA40D353DF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2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384A6544-F159-4E46-9CFF-ECCE2866CB98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383531</xdr:colOff>
      <xdr:row>10</xdr:row>
      <xdr:rowOff>16011</xdr:rowOff>
    </xdr:from>
    <xdr:to>
      <xdr:col>9</xdr:col>
      <xdr:colOff>226072</xdr:colOff>
      <xdr:row>33</xdr:row>
      <xdr:rowOff>174492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49D3B51-434C-4E4A-AB88-C43FB01F7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531" y="2035311"/>
          <a:ext cx="7386341" cy="4539981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26</xdr:row>
      <xdr:rowOff>171450</xdr:rowOff>
    </xdr:from>
    <xdr:to>
      <xdr:col>4</xdr:col>
      <xdr:colOff>533400</xdr:colOff>
      <xdr:row>28</xdr:row>
      <xdr:rowOff>177799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47DADF9B-65B4-4A02-8AD9-6BC8E1EE9940}"/>
            </a:ext>
          </a:extLst>
        </xdr:cNvPr>
        <xdr:cNvCxnSpPr/>
      </xdr:nvCxnSpPr>
      <xdr:spPr>
        <a:xfrm flipH="1" flipV="1">
          <a:off x="4362450" y="5238750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638175</xdr:colOff>
      <xdr:row>16</xdr:row>
      <xdr:rowOff>104775</xdr:rowOff>
    </xdr:from>
    <xdr:to>
      <xdr:col>2</xdr:col>
      <xdr:colOff>390525</xdr:colOff>
      <xdr:row>18</xdr:row>
      <xdr:rowOff>111124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DC6C5739-A1FC-405E-AF62-F15A1452D196}"/>
            </a:ext>
          </a:extLst>
        </xdr:cNvPr>
        <xdr:cNvCxnSpPr/>
      </xdr:nvCxnSpPr>
      <xdr:spPr>
        <a:xfrm flipH="1" flipV="1">
          <a:off x="2752725" y="3267075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1852613</xdr:colOff>
      <xdr:row>0</xdr:row>
      <xdr:rowOff>0</xdr:rowOff>
    </xdr:from>
    <xdr:to>
      <xdr:col>7</xdr:col>
      <xdr:colOff>100013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565F3A-E369-4B77-AF88-CF03EF2284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A86E4A4-3F73-4960-9943-1E0876F9F837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261938</xdr:colOff>
      <xdr:row>0</xdr:row>
      <xdr:rowOff>0</xdr:rowOff>
    </xdr:from>
    <xdr:ext cx="4448175" cy="61912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E54CD7-F711-4105-B804-49457D44D6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5748338" y="0"/>
          <a:ext cx="4448175" cy="619126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51D22F7-2F79-4D07-A7CE-52A91DF77742}"/>
            </a:ext>
          </a:extLst>
        </xdr:cNvPr>
        <xdr:cNvSpPr/>
      </xdr:nvSpPr>
      <xdr:spPr>
        <a:xfrm>
          <a:off x="0" y="28575"/>
          <a:ext cx="11582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oneCellAnchor>
    <xdr:from>
      <xdr:col>0</xdr:col>
      <xdr:colOff>0</xdr:colOff>
      <xdr:row>9</xdr:row>
      <xdr:rowOff>38108</xdr:rowOff>
    </xdr:from>
    <xdr:ext cx="11247120" cy="7560239"/>
    <xdr:pic>
      <xdr:nvPicPr>
        <xdr:cNvPr id="4" name="Picture 3">
          <a:extLst>
            <a:ext uri="{FF2B5EF4-FFF2-40B4-BE49-F238E27FC236}">
              <a16:creationId xmlns:a16="http://schemas.microsoft.com/office/drawing/2014/main" id="{4DCC478C-F364-4024-8B3F-A0476E4F9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8"/>
          <a:ext cx="11247120" cy="7560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285750</xdr:colOff>
      <xdr:row>20</xdr:row>
      <xdr:rowOff>171450</xdr:rowOff>
    </xdr:from>
    <xdr:to>
      <xdr:col>3</xdr:col>
      <xdr:colOff>209550</xdr:colOff>
      <xdr:row>44</xdr:row>
      <xdr:rowOff>95250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3519112-37C8-421A-9325-0B6645D9C056}"/>
            </a:ext>
          </a:extLst>
        </xdr:cNvPr>
        <xdr:cNvSpPr/>
      </xdr:nvSpPr>
      <xdr:spPr>
        <a:xfrm>
          <a:off x="1504950" y="3981450"/>
          <a:ext cx="533400" cy="44958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123825</xdr:colOff>
      <xdr:row>13</xdr:row>
      <xdr:rowOff>66674</xdr:rowOff>
    </xdr:from>
    <xdr:to>
      <xdr:col>8</xdr:col>
      <xdr:colOff>38100</xdr:colOff>
      <xdr:row>14</xdr:row>
      <xdr:rowOff>57150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7CCDBCD-3ABD-435A-BCEE-E13AB40D0478}"/>
            </a:ext>
          </a:extLst>
        </xdr:cNvPr>
        <xdr:cNvSpPr/>
      </xdr:nvSpPr>
      <xdr:spPr>
        <a:xfrm>
          <a:off x="3781425" y="2543174"/>
          <a:ext cx="1133475" cy="18097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136</xdr:rowOff>
    </xdr:from>
    <xdr:to>
      <xdr:col>19</xdr:col>
      <xdr:colOff>0</xdr:colOff>
      <xdr:row>49</xdr:row>
      <xdr:rowOff>189561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2300858-1542-4C9A-ABF2-89E334107AE6}"/>
            </a:ext>
          </a:extLst>
        </xdr:cNvPr>
        <xdr:cNvSpPr/>
      </xdr:nvSpPr>
      <xdr:spPr>
        <a:xfrm>
          <a:off x="0" y="8105911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2</xdr:col>
      <xdr:colOff>291886</xdr:colOff>
      <xdr:row>42</xdr:row>
      <xdr:rowOff>114871</xdr:rowOff>
    </xdr:from>
    <xdr:to>
      <xdr:col>17</xdr:col>
      <xdr:colOff>52808</xdr:colOff>
      <xdr:row>72</xdr:row>
      <xdr:rowOff>104624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BDA13D-8544-46E0-A9E7-08AA62E31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736" y="8220646"/>
          <a:ext cx="6333172" cy="5704753"/>
        </a:xfrm>
        <a:prstGeom prst="rect">
          <a:avLst/>
        </a:prstGeom>
      </xdr:spPr>
    </xdr:pic>
    <xdr:clientData/>
  </xdr:twoCellAnchor>
  <xdr:twoCellAnchor>
    <xdr:from>
      <xdr:col>5</xdr:col>
      <xdr:colOff>424260</xdr:colOff>
      <xdr:row>48</xdr:row>
      <xdr:rowOff>74613</xdr:rowOff>
    </xdr:from>
    <xdr:to>
      <xdr:col>7</xdr:col>
      <xdr:colOff>167085</xdr:colOff>
      <xdr:row>50</xdr:row>
      <xdr:rowOff>20640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EB39816-E00B-496A-BEFF-106EF2F2EADE}"/>
            </a:ext>
          </a:extLst>
        </xdr:cNvPr>
        <xdr:cNvCxnSpPr/>
      </xdr:nvCxnSpPr>
      <xdr:spPr>
        <a:xfrm>
          <a:off x="2443560" y="9323388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81DE31-D045-4622-BAE9-41F42FF0AA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FDCE033-8639-447B-B9C8-81CCDAFCFA77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232172</xdr:colOff>
      <xdr:row>26</xdr:row>
      <xdr:rowOff>29554</xdr:rowOff>
    </xdr:from>
    <xdr:to>
      <xdr:col>13</xdr:col>
      <xdr:colOff>377428</xdr:colOff>
      <xdr:row>33</xdr:row>
      <xdr:rowOff>160946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F88F770-90C2-45BD-BC8A-D6293EB3A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1472" y="5087329"/>
          <a:ext cx="3650456" cy="1464892"/>
        </a:xfrm>
        <a:prstGeom prst="rect">
          <a:avLst/>
        </a:prstGeom>
      </xdr:spPr>
    </xdr:pic>
    <xdr:clientData/>
  </xdr:twoCellAnchor>
  <xdr:twoCellAnchor>
    <xdr:from>
      <xdr:col>7</xdr:col>
      <xdr:colOff>63667</xdr:colOff>
      <xdr:row>32</xdr:row>
      <xdr:rowOff>86226</xdr:rowOff>
    </xdr:from>
    <xdr:to>
      <xdr:col>8</xdr:col>
      <xdr:colOff>244642</xdr:colOff>
      <xdr:row>33</xdr:row>
      <xdr:rowOff>105276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BC6A9E4-7F5C-4DDE-9BDF-BC29595C057A}"/>
            </a:ext>
          </a:extLst>
        </xdr:cNvPr>
        <xdr:cNvCxnSpPr/>
      </xdr:nvCxnSpPr>
      <xdr:spPr>
        <a:xfrm>
          <a:off x="2946233" y="6297529"/>
          <a:ext cx="617120" cy="2095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5D1FE8-EAC8-46CA-94A1-297D578C3A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538</xdr:rowOff>
    </xdr:from>
    <xdr:to>
      <xdr:col>19</xdr:col>
      <xdr:colOff>0</xdr:colOff>
      <xdr:row>33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130E11E-8746-4366-B572-7A4901FC8651}"/>
            </a:ext>
          </a:extLst>
        </xdr:cNvPr>
        <xdr:cNvSpPr/>
      </xdr:nvSpPr>
      <xdr:spPr>
        <a:xfrm>
          <a:off x="0" y="5058313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19</xdr:col>
      <xdr:colOff>0</xdr:colOff>
      <xdr:row>3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ED888D2-A9D2-42DC-883E-0E42057007E9}"/>
            </a:ext>
          </a:extLst>
        </xdr:cNvPr>
        <xdr:cNvSpPr/>
      </xdr:nvSpPr>
      <xdr:spPr>
        <a:xfrm>
          <a:off x="0" y="0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381000</xdr:colOff>
      <xdr:row>32</xdr:row>
      <xdr:rowOff>152901</xdr:rowOff>
    </xdr:from>
    <xdr:to>
      <xdr:col>10</xdr:col>
      <xdr:colOff>134107</xdr:colOff>
      <xdr:row>33</xdr:row>
      <xdr:rowOff>15039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CE338CAF-F3F9-4CC2-ABC4-2C4E9730FA3B}"/>
            </a:ext>
          </a:extLst>
        </xdr:cNvPr>
        <xdr:cNvSpPr/>
      </xdr:nvSpPr>
      <xdr:spPr>
        <a:xfrm>
          <a:off x="4135855" y="6364204"/>
          <a:ext cx="189252" cy="5263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376238</xdr:colOff>
      <xdr:row>10</xdr:row>
      <xdr:rowOff>26398</xdr:rowOff>
    </xdr:from>
    <xdr:to>
      <xdr:col>17</xdr:col>
      <xdr:colOff>100012</xdr:colOff>
      <xdr:row>33</xdr:row>
      <xdr:rowOff>164103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6B5CCBE-0955-480C-8B2C-4A5D215CC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238" y="2045698"/>
          <a:ext cx="7400924" cy="4519205"/>
        </a:xfrm>
        <a:prstGeom prst="rect">
          <a:avLst/>
        </a:prstGeom>
      </xdr:spPr>
    </xdr:pic>
    <xdr:clientData/>
  </xdr:twoCellAnchor>
  <xdr:twoCellAnchor>
    <xdr:from>
      <xdr:col>14</xdr:col>
      <xdr:colOff>133350</xdr:colOff>
      <xdr:row>25</xdr:row>
      <xdr:rowOff>66675</xdr:rowOff>
    </xdr:from>
    <xdr:to>
      <xdr:col>15</xdr:col>
      <xdr:colOff>66675</xdr:colOff>
      <xdr:row>27</xdr:row>
      <xdr:rowOff>73024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C39C992-4F51-4C50-9024-A0C1572C6B4D}"/>
            </a:ext>
          </a:extLst>
        </xdr:cNvPr>
        <xdr:cNvCxnSpPr/>
      </xdr:nvCxnSpPr>
      <xdr:spPr>
        <a:xfrm flipH="1" flipV="1">
          <a:off x="6496050" y="4943475"/>
          <a:ext cx="371475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20</xdr:row>
      <xdr:rowOff>76201</xdr:rowOff>
    </xdr:from>
    <xdr:to>
      <xdr:col>6</xdr:col>
      <xdr:colOff>19050</xdr:colOff>
      <xdr:row>21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26B1F9D-C76F-4C4B-A9A9-3FE5AD723A27}"/>
            </a:ext>
          </a:extLst>
        </xdr:cNvPr>
        <xdr:cNvCxnSpPr/>
      </xdr:nvCxnSpPr>
      <xdr:spPr>
        <a:xfrm flipV="1">
          <a:off x="2571750" y="400050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77F46F-D071-4C09-A021-8CE20EE7BC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287B9B2-3349-444E-989A-59B30D8CC256}"/>
            </a:ext>
          </a:extLst>
        </xdr:cNvPr>
        <xdr:cNvSpPr/>
      </xdr:nvSpPr>
      <xdr:spPr>
        <a:xfrm>
          <a:off x="0" y="2019300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A6FFC59-DC3D-4AB3-B82D-A406AABFD66C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201706</xdr:colOff>
      <xdr:row>19</xdr:row>
      <xdr:rowOff>30816</xdr:rowOff>
    </xdr:from>
    <xdr:to>
      <xdr:col>6</xdr:col>
      <xdr:colOff>392963</xdr:colOff>
      <xdr:row>19</xdr:row>
      <xdr:rowOff>117662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032F22D-7C12-4095-A67F-7EBFA0D017BA}"/>
            </a:ext>
          </a:extLst>
        </xdr:cNvPr>
        <xdr:cNvSpPr/>
      </xdr:nvSpPr>
      <xdr:spPr>
        <a:xfrm>
          <a:off x="3053603" y="3762375"/>
          <a:ext cx="191257" cy="8684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190499</xdr:rowOff>
    </xdr:from>
    <xdr:to>
      <xdr:col>18</xdr:col>
      <xdr:colOff>0</xdr:colOff>
      <xdr:row>33</xdr:row>
      <xdr:rowOff>190499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810B11A9-C57E-4010-AAE7-6667D52A2134}"/>
            </a:ext>
          </a:extLst>
        </xdr:cNvPr>
        <xdr:cNvSpPr/>
      </xdr:nvSpPr>
      <xdr:spPr>
        <a:xfrm>
          <a:off x="0" y="2019299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2</xdr:col>
      <xdr:colOff>390526</xdr:colOff>
      <xdr:row>10</xdr:row>
      <xdr:rowOff>24058</xdr:rowOff>
    </xdr:from>
    <xdr:to>
      <xdr:col>14</xdr:col>
      <xdr:colOff>295275</xdr:colOff>
      <xdr:row>33</xdr:row>
      <xdr:rowOff>166441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8D6B0C-1C97-4593-A619-91B9013C2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5426" y="2043358"/>
          <a:ext cx="5162549" cy="4523883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20</xdr:row>
      <xdr:rowOff>104776</xdr:rowOff>
    </xdr:from>
    <xdr:to>
      <xdr:col>7</xdr:col>
      <xdr:colOff>28575</xdr:colOff>
      <xdr:row>22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94A23376-35AA-4992-9299-2CD126679BB2}"/>
            </a:ext>
          </a:extLst>
        </xdr:cNvPr>
        <xdr:cNvCxnSpPr/>
      </xdr:nvCxnSpPr>
      <xdr:spPr>
        <a:xfrm flipV="1">
          <a:off x="3019425" y="4029076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C62313-F860-4F24-94F4-8B7DED02AF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784C0CEA-5A09-4E58-9FE4-D35492C6B8A3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5</xdr:col>
      <xdr:colOff>141371</xdr:colOff>
      <xdr:row>19</xdr:row>
      <xdr:rowOff>67176</xdr:rowOff>
    </xdr:from>
    <xdr:to>
      <xdr:col>5</xdr:col>
      <xdr:colOff>332628</xdr:colOff>
      <xdr:row>19</xdr:row>
      <xdr:rowOff>154022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1750C9B-B4DA-4441-8D3C-BA827B645F83}"/>
            </a:ext>
          </a:extLst>
        </xdr:cNvPr>
        <xdr:cNvSpPr/>
      </xdr:nvSpPr>
      <xdr:spPr>
        <a:xfrm>
          <a:off x="2552700" y="3801979"/>
          <a:ext cx="191257" cy="8684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57150</xdr:colOff>
      <xdr:row>18</xdr:row>
      <xdr:rowOff>123825</xdr:rowOff>
    </xdr:from>
    <xdr:to>
      <xdr:col>9</xdr:col>
      <xdr:colOff>293915</xdr:colOff>
      <xdr:row>18</xdr:row>
      <xdr:rowOff>187325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2340679C-5807-450C-AD3C-BD0D657251C2}"/>
            </a:ext>
          </a:extLst>
        </xdr:cNvPr>
        <xdr:cNvSpPr/>
      </xdr:nvSpPr>
      <xdr:spPr>
        <a:xfrm>
          <a:off x="4229100" y="3667125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61913</xdr:colOff>
      <xdr:row>10</xdr:row>
      <xdr:rowOff>40706</xdr:rowOff>
    </xdr:from>
    <xdr:to>
      <xdr:col>14</xdr:col>
      <xdr:colOff>185738</xdr:colOff>
      <xdr:row>33</xdr:row>
      <xdr:rowOff>149795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371241-24B0-4CDD-A081-BC4346769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4963" y="2060006"/>
          <a:ext cx="4943475" cy="4490589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21</xdr:row>
      <xdr:rowOff>152401</xdr:rowOff>
    </xdr:from>
    <xdr:to>
      <xdr:col>7</xdr:col>
      <xdr:colOff>66675</xdr:colOff>
      <xdr:row>23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CA608180-0606-4E34-959D-2CCA1DF655AF}"/>
            </a:ext>
          </a:extLst>
        </xdr:cNvPr>
        <xdr:cNvCxnSpPr/>
      </xdr:nvCxnSpPr>
      <xdr:spPr>
        <a:xfrm flipV="1">
          <a:off x="3057525" y="426720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B8787C-2D93-4A86-9CE2-E9CCF310A4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4F2BC03-EA07-4647-9133-D47B4444CED4}"/>
            </a:ext>
          </a:extLst>
        </xdr:cNvPr>
        <xdr:cNvSpPr/>
      </xdr:nvSpPr>
      <xdr:spPr>
        <a:xfrm>
          <a:off x="0" y="2019300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D7E8C27B-5490-40EE-AB9A-B8A2647D7223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47625</xdr:colOff>
      <xdr:row>19</xdr:row>
      <xdr:rowOff>38100</xdr:rowOff>
    </xdr:from>
    <xdr:to>
      <xdr:col>9</xdr:col>
      <xdr:colOff>284390</xdr:colOff>
      <xdr:row>19</xdr:row>
      <xdr:rowOff>101600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1B345A1F-9225-4E52-BC73-7C1D0F112ACF}"/>
            </a:ext>
          </a:extLst>
        </xdr:cNvPr>
        <xdr:cNvSpPr/>
      </xdr:nvSpPr>
      <xdr:spPr>
        <a:xfrm>
          <a:off x="4219575" y="3771900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79682</xdr:colOff>
      <xdr:row>10</xdr:row>
      <xdr:rowOff>47626</xdr:rowOff>
    </xdr:from>
    <xdr:to>
      <xdr:col>14</xdr:col>
      <xdr:colOff>167969</xdr:colOff>
      <xdr:row>33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77964B-FBA8-4335-9C6F-CC49517E8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2732" y="2066926"/>
          <a:ext cx="4907937" cy="4476749"/>
        </a:xfrm>
        <a:prstGeom prst="rect">
          <a:avLst/>
        </a:prstGeom>
      </xdr:spPr>
    </xdr:pic>
    <xdr:clientData/>
  </xdr:twoCellAnchor>
  <xdr:twoCellAnchor>
    <xdr:from>
      <xdr:col>6</xdr:col>
      <xdr:colOff>219075</xdr:colOff>
      <xdr:row>22</xdr:row>
      <xdr:rowOff>95251</xdr:rowOff>
    </xdr:from>
    <xdr:to>
      <xdr:col>7</xdr:col>
      <xdr:colOff>85725</xdr:colOff>
      <xdr:row>23</xdr:row>
      <xdr:rowOff>180975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4AC0C7C5-4BCA-4ED4-A23B-49684063A71B}"/>
            </a:ext>
          </a:extLst>
        </xdr:cNvPr>
        <xdr:cNvCxnSpPr/>
      </xdr:nvCxnSpPr>
      <xdr:spPr>
        <a:xfrm flipV="1">
          <a:off x="3076575" y="440055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7B451A-7D8C-4932-935B-C561E252B2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6486929-49EF-480D-BA22-FECDD2E9D7EE}"/>
            </a:ext>
          </a:extLst>
        </xdr:cNvPr>
        <xdr:cNvSpPr/>
      </xdr:nvSpPr>
      <xdr:spPr>
        <a:xfrm>
          <a:off x="0" y="2019300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6B2AF65-A5C2-4BF8-863D-9557D13DDCA2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38100</xdr:colOff>
      <xdr:row>19</xdr:row>
      <xdr:rowOff>38100</xdr:rowOff>
    </xdr:from>
    <xdr:to>
      <xdr:col>9</xdr:col>
      <xdr:colOff>274865</xdr:colOff>
      <xdr:row>19</xdr:row>
      <xdr:rowOff>101600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0C10CB9-5A42-41D7-8949-274D9973E6F1}"/>
            </a:ext>
          </a:extLst>
        </xdr:cNvPr>
        <xdr:cNvSpPr/>
      </xdr:nvSpPr>
      <xdr:spPr>
        <a:xfrm>
          <a:off x="4210050" y="3771900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10</xdr:row>
      <xdr:rowOff>20427</xdr:rowOff>
    </xdr:from>
    <xdr:to>
      <xdr:col>14</xdr:col>
      <xdr:colOff>285750</xdr:colOff>
      <xdr:row>33</xdr:row>
      <xdr:rowOff>170074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21E71B-4E61-4736-AB5C-3F3E12310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4950" y="2039727"/>
          <a:ext cx="5133975" cy="4531147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23</xdr:row>
      <xdr:rowOff>104776</xdr:rowOff>
    </xdr:from>
    <xdr:to>
      <xdr:col>7</xdr:col>
      <xdr:colOff>66675</xdr:colOff>
      <xdr:row>25</xdr:row>
      <xdr:rowOff>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A28F6B7-FC7E-4599-84CB-F2CA7D5CCCEF}"/>
            </a:ext>
          </a:extLst>
        </xdr:cNvPr>
        <xdr:cNvCxnSpPr/>
      </xdr:nvCxnSpPr>
      <xdr:spPr>
        <a:xfrm flipV="1">
          <a:off x="3057525" y="4600576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280988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E00A49-11AC-44CE-BB4B-EE016F0C63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702D04A-D58A-4764-A1D6-D3034A3E029B}"/>
            </a:ext>
          </a:extLst>
        </xdr:cNvPr>
        <xdr:cNvSpPr/>
      </xdr:nvSpPr>
      <xdr:spPr>
        <a:xfrm>
          <a:off x="0" y="2019300"/>
          <a:ext cx="8143875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D04EE90-8FCA-4E1D-9921-3379CF8B9A57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104775</xdr:colOff>
      <xdr:row>18</xdr:row>
      <xdr:rowOff>114300</xdr:rowOff>
    </xdr:from>
    <xdr:to>
      <xdr:col>9</xdr:col>
      <xdr:colOff>341540</xdr:colOff>
      <xdr:row>18</xdr:row>
      <xdr:rowOff>177800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50976E4-520F-4A2C-BA8C-B38E2ECD8A6E}"/>
            </a:ext>
          </a:extLst>
        </xdr:cNvPr>
        <xdr:cNvSpPr/>
      </xdr:nvSpPr>
      <xdr:spPr>
        <a:xfrm>
          <a:off x="4219575" y="3657600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LPE%20Calibration%20Combin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Density%20Multiplier%20Extrapola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Fuel%20Pressure%20Multiplier%20Extrapolated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Injector%20offset%201%202%203%20interpoate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Short%20pulse%20adder%20interpol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ple Class Parameters"/>
      <sheetName val="Green Class Parameters"/>
      <sheetName val="Blue Class Parameters"/>
    </sheetNames>
    <sheetDataSet>
      <sheetData sheetId="0">
        <row r="8">
          <cell r="B8">
            <v>25.3</v>
          </cell>
        </row>
      </sheetData>
      <sheetData sheetId="1">
        <row r="8">
          <cell r="B8">
            <v>26.91</v>
          </cell>
        </row>
      </sheetData>
      <sheetData sheetId="2">
        <row r="8">
          <cell r="B8">
            <v>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5">
          <cell r="C25">
            <v>0.82501220703125</v>
          </cell>
          <cell r="D25">
            <v>0.847503662109375</v>
          </cell>
          <cell r="E25">
            <v>0.86749267578125</v>
          </cell>
          <cell r="F25">
            <v>0.885009765625</v>
          </cell>
          <cell r="G25">
            <v>0.894989013671875</v>
          </cell>
          <cell r="H25">
            <v>0.90301513671875</v>
          </cell>
          <cell r="I25">
            <v>0.9119873046875</v>
          </cell>
          <cell r="J25">
            <v>0.915008544921875</v>
          </cell>
          <cell r="K25">
            <v>0.917510986328125</v>
          </cell>
          <cell r="L25">
            <v>0.907989501953125</v>
          </cell>
          <cell r="M25">
            <v>0.894989013671875</v>
          </cell>
          <cell r="N25">
            <v>0.857513427734375</v>
          </cell>
          <cell r="O25">
            <v>0.80999755859375</v>
          </cell>
          <cell r="P25">
            <v>0.769989013671875</v>
          </cell>
          <cell r="Q25">
            <v>0.7449951171875</v>
          </cell>
          <cell r="R25">
            <v>0.730010986328125</v>
          </cell>
          <cell r="S25">
            <v>0.730010986328125</v>
          </cell>
        </row>
        <row r="26">
          <cell r="C26">
            <v>0.85501000000000005</v>
          </cell>
          <cell r="D26">
            <v>0.87250000000000005</v>
          </cell>
          <cell r="E26">
            <v>0.89000999999999997</v>
          </cell>
          <cell r="F26">
            <v>0.90500000000000003</v>
          </cell>
          <cell r="G26">
            <v>0.91751000000000005</v>
          </cell>
          <cell r="H26">
            <v>0.92498999999999998</v>
          </cell>
          <cell r="I26">
            <v>0.9325</v>
          </cell>
          <cell r="J26">
            <v>0.9375</v>
          </cell>
          <cell r="K26">
            <v>0.94</v>
          </cell>
          <cell r="L26">
            <v>0.92998999999999998</v>
          </cell>
          <cell r="M26">
            <v>0.92000999999999999</v>
          </cell>
          <cell r="N26">
            <v>0.88500999999999996</v>
          </cell>
          <cell r="O26">
            <v>0.83499000000000001</v>
          </cell>
          <cell r="P26">
            <v>0.79998999999999998</v>
          </cell>
          <cell r="Q26">
            <v>0.77498999999999996</v>
          </cell>
          <cell r="R26">
            <v>0.76000999999999996</v>
          </cell>
          <cell r="S26">
            <v>0.76000999999999996</v>
          </cell>
        </row>
        <row r="27">
          <cell r="C27">
            <v>0.88</v>
          </cell>
          <cell r="D27">
            <v>0.89249000000000001</v>
          </cell>
          <cell r="E27">
            <v>0.90749999999999997</v>
          </cell>
          <cell r="F27">
            <v>0.92249000000000003</v>
          </cell>
          <cell r="G27">
            <v>0.93500000000000005</v>
          </cell>
          <cell r="H27">
            <v>0.94501000000000002</v>
          </cell>
          <cell r="I27">
            <v>0.95199999999999996</v>
          </cell>
          <cell r="J27">
            <v>0.95499000000000001</v>
          </cell>
          <cell r="K27">
            <v>0.95999000000000001</v>
          </cell>
          <cell r="L27">
            <v>0.95001000000000002</v>
          </cell>
          <cell r="M27">
            <v>0.94</v>
          </cell>
          <cell r="N27">
            <v>0.90500000000000003</v>
          </cell>
          <cell r="O27">
            <v>0.85999000000000003</v>
          </cell>
          <cell r="P27">
            <v>0.82999000000000001</v>
          </cell>
          <cell r="Q27">
            <v>0.79998999999999998</v>
          </cell>
          <cell r="R27">
            <v>0.79000999999999999</v>
          </cell>
          <cell r="S27">
            <v>0.79000999999999999</v>
          </cell>
        </row>
        <row r="28">
          <cell r="C28">
            <v>0.89998999999999996</v>
          </cell>
          <cell r="D28">
            <v>0.91</v>
          </cell>
          <cell r="E28">
            <v>0.92498999999999998</v>
          </cell>
          <cell r="F28">
            <v>0.9375</v>
          </cell>
          <cell r="G28">
            <v>0.94699</v>
          </cell>
          <cell r="H28">
            <v>0.95250999999999997</v>
          </cell>
          <cell r="I28">
            <v>0.95999000000000001</v>
          </cell>
          <cell r="J28">
            <v>0.96499999999999997</v>
          </cell>
          <cell r="K28">
            <v>0.97</v>
          </cell>
          <cell r="L28">
            <v>0.96750000000000003</v>
          </cell>
          <cell r="M28">
            <v>0.95499000000000001</v>
          </cell>
          <cell r="N28">
            <v>0.93500000000000005</v>
          </cell>
          <cell r="O28">
            <v>0.89498999999999995</v>
          </cell>
          <cell r="P28">
            <v>0.86248999999999998</v>
          </cell>
          <cell r="Q28">
            <v>0.82999000000000001</v>
          </cell>
          <cell r="R28">
            <v>0.82001000000000002</v>
          </cell>
          <cell r="S28">
            <v>0.82001000000000002</v>
          </cell>
        </row>
        <row r="29">
          <cell r="C29">
            <v>0.91</v>
          </cell>
          <cell r="D29">
            <v>0.92000999999999999</v>
          </cell>
          <cell r="E29">
            <v>0.93500000000000005</v>
          </cell>
          <cell r="F29">
            <v>0.94501000000000002</v>
          </cell>
          <cell r="G29">
            <v>0.95001000000000002</v>
          </cell>
          <cell r="H29">
            <v>0.95999000000000001</v>
          </cell>
          <cell r="I29">
            <v>0.96499999999999997</v>
          </cell>
          <cell r="J29">
            <v>0.96701000000000004</v>
          </cell>
          <cell r="K29">
            <v>0.97197999999999996</v>
          </cell>
          <cell r="L29">
            <v>0.97</v>
          </cell>
          <cell r="M29">
            <v>0.95499000000000001</v>
          </cell>
          <cell r="N29">
            <v>0.92998999999999998</v>
          </cell>
          <cell r="O29">
            <v>0.89998999999999996</v>
          </cell>
          <cell r="P29">
            <v>0.875</v>
          </cell>
          <cell r="Q29">
            <v>0.84</v>
          </cell>
          <cell r="R29">
            <v>0.82999000000000001</v>
          </cell>
          <cell r="S29">
            <v>0.82999000000000001</v>
          </cell>
        </row>
        <row r="30">
          <cell r="C30">
            <v>0.92749000000000004</v>
          </cell>
          <cell r="D30">
            <v>0.93500000000000005</v>
          </cell>
          <cell r="E30">
            <v>0.94501000000000002</v>
          </cell>
          <cell r="F30">
            <v>0.95001000000000002</v>
          </cell>
          <cell r="G30">
            <v>0.95499000000000001</v>
          </cell>
          <cell r="H30">
            <v>0.96499999999999997</v>
          </cell>
          <cell r="I30">
            <v>0.97</v>
          </cell>
          <cell r="J30">
            <v>0.97448999999999997</v>
          </cell>
          <cell r="K30">
            <v>0.97399999999999998</v>
          </cell>
          <cell r="L30">
            <v>0.97</v>
          </cell>
          <cell r="M30">
            <v>0.95901000000000003</v>
          </cell>
          <cell r="N30">
            <v>0.94501000000000002</v>
          </cell>
          <cell r="O30">
            <v>0.92000999999999999</v>
          </cell>
          <cell r="P30">
            <v>0.88300000000000001</v>
          </cell>
          <cell r="Q30">
            <v>0.85001000000000004</v>
          </cell>
          <cell r="R30">
            <v>0.84</v>
          </cell>
          <cell r="S30">
            <v>0.84</v>
          </cell>
        </row>
        <row r="31">
          <cell r="C31">
            <v>0.94501000000000002</v>
          </cell>
          <cell r="D31">
            <v>0.95001000000000002</v>
          </cell>
          <cell r="E31">
            <v>0.95499000000000001</v>
          </cell>
          <cell r="F31">
            <v>0.95999000000000001</v>
          </cell>
          <cell r="G31">
            <v>0.96750000000000003</v>
          </cell>
          <cell r="H31">
            <v>0.97501000000000004</v>
          </cell>
          <cell r="I31">
            <v>0.98001000000000005</v>
          </cell>
          <cell r="J31">
            <v>0.98499000000000003</v>
          </cell>
          <cell r="K31">
            <v>0.98499000000000003</v>
          </cell>
          <cell r="L31">
            <v>0.98250999999999999</v>
          </cell>
          <cell r="M31">
            <v>0.97501000000000004</v>
          </cell>
          <cell r="N31">
            <v>0.96001999999999998</v>
          </cell>
          <cell r="O31">
            <v>0.94</v>
          </cell>
          <cell r="P31">
            <v>0.90500000000000003</v>
          </cell>
          <cell r="Q31">
            <v>0.875</v>
          </cell>
          <cell r="R31">
            <v>0.87</v>
          </cell>
          <cell r="S31">
            <v>0.87</v>
          </cell>
        </row>
        <row r="32">
          <cell r="C32">
            <v>0.95499000000000001</v>
          </cell>
          <cell r="D32">
            <v>0.95999000000000001</v>
          </cell>
          <cell r="E32">
            <v>0.96499999999999997</v>
          </cell>
          <cell r="F32">
            <v>0.96750000000000003</v>
          </cell>
          <cell r="G32">
            <v>0.97</v>
          </cell>
          <cell r="H32">
            <v>0.97101000000000004</v>
          </cell>
          <cell r="I32">
            <v>0.97197999999999996</v>
          </cell>
          <cell r="J32">
            <v>0.97501000000000004</v>
          </cell>
          <cell r="K32">
            <v>0.97699000000000003</v>
          </cell>
          <cell r="L32">
            <v>0.98001000000000005</v>
          </cell>
          <cell r="M32">
            <v>0.97501000000000004</v>
          </cell>
          <cell r="N32">
            <v>0.97</v>
          </cell>
          <cell r="O32">
            <v>0.96001999999999998</v>
          </cell>
          <cell r="P32">
            <v>0.94</v>
          </cell>
          <cell r="Q32">
            <v>0.91</v>
          </cell>
          <cell r="R32">
            <v>0.89998999999999996</v>
          </cell>
          <cell r="S32">
            <v>0.89998999999999996</v>
          </cell>
        </row>
        <row r="33">
          <cell r="C33">
            <v>0.96499999999999997</v>
          </cell>
          <cell r="D33">
            <v>0.96750000000000003</v>
          </cell>
          <cell r="E33">
            <v>0.97</v>
          </cell>
          <cell r="F33">
            <v>0.97</v>
          </cell>
          <cell r="G33">
            <v>0.97197999999999996</v>
          </cell>
          <cell r="H33">
            <v>0.97299000000000002</v>
          </cell>
          <cell r="I33">
            <v>0.97501000000000004</v>
          </cell>
          <cell r="J33">
            <v>0.98001000000000005</v>
          </cell>
          <cell r="K33">
            <v>0.98001000000000005</v>
          </cell>
          <cell r="L33">
            <v>0.98001000000000005</v>
          </cell>
          <cell r="M33">
            <v>0.97750999999999999</v>
          </cell>
          <cell r="N33">
            <v>0.97501000000000004</v>
          </cell>
          <cell r="O33">
            <v>0.97</v>
          </cell>
          <cell r="P33">
            <v>0.95001000000000002</v>
          </cell>
          <cell r="Q33">
            <v>0.92998999999999998</v>
          </cell>
          <cell r="R33">
            <v>0.92000999999999999</v>
          </cell>
          <cell r="S33">
            <v>0.92000999999999999</v>
          </cell>
        </row>
        <row r="34">
          <cell r="C34">
            <v>0.97250000000000003</v>
          </cell>
          <cell r="D34">
            <v>0.97375</v>
          </cell>
          <cell r="E34">
            <v>0.97501000000000004</v>
          </cell>
          <cell r="F34">
            <v>0.97501000000000004</v>
          </cell>
          <cell r="G34">
            <v>0.97724999999999995</v>
          </cell>
          <cell r="H34">
            <v>0.97850000000000004</v>
          </cell>
          <cell r="I34">
            <v>0.98</v>
          </cell>
          <cell r="J34">
            <v>0.98250000000000004</v>
          </cell>
          <cell r="K34">
            <v>0.98375000000000001</v>
          </cell>
          <cell r="L34">
            <v>0.98250000000000004</v>
          </cell>
          <cell r="M34">
            <v>0.98224999999999996</v>
          </cell>
          <cell r="N34">
            <v>0.98</v>
          </cell>
          <cell r="O34">
            <v>0.97748999999999997</v>
          </cell>
          <cell r="P34">
            <v>0.96250999999999998</v>
          </cell>
          <cell r="Q34">
            <v>0.94</v>
          </cell>
          <cell r="R34">
            <v>0.93001</v>
          </cell>
          <cell r="S34">
            <v>0.93001</v>
          </cell>
        </row>
        <row r="35">
          <cell r="C35">
            <v>0.98001000000000005</v>
          </cell>
          <cell r="D35">
            <v>0.98001000000000005</v>
          </cell>
          <cell r="E35">
            <v>0.98001000000000005</v>
          </cell>
          <cell r="F35">
            <v>0.98001000000000005</v>
          </cell>
          <cell r="G35">
            <v>0.98250999999999999</v>
          </cell>
          <cell r="H35">
            <v>0.98401000000000005</v>
          </cell>
          <cell r="I35">
            <v>0.98499000000000003</v>
          </cell>
          <cell r="J35">
            <v>0.98499000000000003</v>
          </cell>
          <cell r="K35">
            <v>0.98748999999999998</v>
          </cell>
          <cell r="L35">
            <v>0.98499000000000003</v>
          </cell>
          <cell r="M35">
            <v>0.98699999999999999</v>
          </cell>
          <cell r="N35">
            <v>0.98499000000000003</v>
          </cell>
          <cell r="O35">
            <v>0.98499000000000003</v>
          </cell>
          <cell r="P35">
            <v>0.97501000000000004</v>
          </cell>
          <cell r="Q35">
            <v>0.95001000000000002</v>
          </cell>
          <cell r="R35">
            <v>0.94</v>
          </cell>
          <cell r="S35">
            <v>0.94</v>
          </cell>
        </row>
        <row r="36">
          <cell r="C36">
            <v>0.99000999999999995</v>
          </cell>
          <cell r="D36">
            <v>0.99000999999999995</v>
          </cell>
          <cell r="E36">
            <v>0.99000999999999995</v>
          </cell>
          <cell r="F36">
            <v>0.99000999999999995</v>
          </cell>
          <cell r="G36">
            <v>0.99126000000000003</v>
          </cell>
          <cell r="H36">
            <v>0.99251</v>
          </cell>
          <cell r="I36">
            <v>0.99299999999999999</v>
          </cell>
          <cell r="J36">
            <v>0.99299999999999999</v>
          </cell>
          <cell r="K36">
            <v>0.99424999999999997</v>
          </cell>
          <cell r="L36">
            <v>0.99350000000000005</v>
          </cell>
          <cell r="M36">
            <v>0.99451000000000001</v>
          </cell>
          <cell r="N36">
            <v>0.99399000000000004</v>
          </cell>
          <cell r="O36">
            <v>0.98999000000000004</v>
          </cell>
          <cell r="P36">
            <v>0.98250000000000004</v>
          </cell>
          <cell r="Q36">
            <v>0.95625000000000004</v>
          </cell>
          <cell r="R36">
            <v>0.94749000000000005</v>
          </cell>
          <cell r="S36">
            <v>0.94749000000000005</v>
          </cell>
        </row>
        <row r="37">
          <cell r="C37">
            <v>1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1.00101</v>
          </cell>
          <cell r="I37">
            <v>1.00101</v>
          </cell>
          <cell r="J37">
            <v>1.00101</v>
          </cell>
          <cell r="K37">
            <v>1.00101</v>
          </cell>
          <cell r="L37">
            <v>1.0020100000000001</v>
          </cell>
          <cell r="M37">
            <v>1.0020100000000001</v>
          </cell>
          <cell r="N37">
            <v>1.00299</v>
          </cell>
          <cell r="O37">
            <v>0.995</v>
          </cell>
          <cell r="P37">
            <v>0.98999000000000004</v>
          </cell>
          <cell r="Q37">
            <v>0.96248999999999996</v>
          </cell>
          <cell r="R37">
            <v>0.95499000000000001</v>
          </cell>
          <cell r="S37">
            <v>0.95499000000000001</v>
          </cell>
        </row>
        <row r="38">
          <cell r="C38">
            <v>1</v>
          </cell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1.00101</v>
          </cell>
          <cell r="I38">
            <v>1.00301</v>
          </cell>
          <cell r="J38">
            <v>1.0055099999999999</v>
          </cell>
          <cell r="K38">
            <v>1.0069999999999999</v>
          </cell>
          <cell r="L38">
            <v>1.0060100000000001</v>
          </cell>
          <cell r="M38">
            <v>1.0044999999999999</v>
          </cell>
          <cell r="N38">
            <v>1.00549</v>
          </cell>
          <cell r="O38">
            <v>1</v>
          </cell>
          <cell r="P38">
            <v>0.995</v>
          </cell>
          <cell r="Q38">
            <v>0.97124999999999995</v>
          </cell>
          <cell r="R38">
            <v>0.96248999999999996</v>
          </cell>
          <cell r="S38">
            <v>0.96248999999999996</v>
          </cell>
        </row>
        <row r="39">
          <cell r="C39">
            <v>1</v>
          </cell>
          <cell r="D39">
            <v>1</v>
          </cell>
          <cell r="E39">
            <v>1</v>
          </cell>
          <cell r="F39">
            <v>1</v>
          </cell>
          <cell r="G39">
            <v>1</v>
          </cell>
          <cell r="H39">
            <v>1.00101</v>
          </cell>
          <cell r="I39">
            <v>1.0049999999999999</v>
          </cell>
          <cell r="J39">
            <v>1.0100100000000001</v>
          </cell>
          <cell r="K39">
            <v>1.0129999999999999</v>
          </cell>
          <cell r="L39">
            <v>1.0100100000000001</v>
          </cell>
          <cell r="M39">
            <v>1.0069900000000001</v>
          </cell>
          <cell r="N39">
            <v>1.008</v>
          </cell>
          <cell r="O39">
            <v>1.0049999999999999</v>
          </cell>
          <cell r="P39">
            <v>1</v>
          </cell>
          <cell r="Q39">
            <v>0.98001000000000005</v>
          </cell>
          <cell r="R39">
            <v>0.97</v>
          </cell>
          <cell r="S39">
            <v>0.97</v>
          </cell>
        </row>
        <row r="40">
          <cell r="C40">
            <v>1</v>
          </cell>
          <cell r="D40">
            <v>1</v>
          </cell>
          <cell r="E40">
            <v>1</v>
          </cell>
          <cell r="F40">
            <v>1</v>
          </cell>
          <cell r="G40">
            <v>1</v>
          </cell>
          <cell r="H40">
            <v>1.0004999999999999</v>
          </cell>
          <cell r="I40">
            <v>1.0024999999999999</v>
          </cell>
          <cell r="J40">
            <v>1.0060100000000001</v>
          </cell>
          <cell r="K40">
            <v>1.0089999999999999</v>
          </cell>
          <cell r="L40">
            <v>1.0082599999999999</v>
          </cell>
          <cell r="M40">
            <v>1.00949</v>
          </cell>
          <cell r="N40">
            <v>1.0139899999999999</v>
          </cell>
          <cell r="O40">
            <v>1.0109999999999999</v>
          </cell>
          <cell r="P40">
            <v>1.0049999999999999</v>
          </cell>
          <cell r="Q40">
            <v>0.99000999999999995</v>
          </cell>
          <cell r="R40">
            <v>0.97748999999999997</v>
          </cell>
          <cell r="S40">
            <v>0.97748999999999997</v>
          </cell>
        </row>
        <row r="41">
          <cell r="C41">
            <v>1</v>
          </cell>
          <cell r="D41">
            <v>1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1.0020100000000001</v>
          </cell>
          <cell r="K41">
            <v>1.0049999999999999</v>
          </cell>
          <cell r="L41">
            <v>1.0065</v>
          </cell>
          <cell r="M41">
            <v>1.0119899999999999</v>
          </cell>
          <cell r="N41">
            <v>1.01999</v>
          </cell>
          <cell r="O41">
            <v>1.0169999999999999</v>
          </cell>
          <cell r="P41">
            <v>1.0100100000000001</v>
          </cell>
          <cell r="Q41">
            <v>1</v>
          </cell>
          <cell r="R41">
            <v>0.98499000000000003</v>
          </cell>
          <cell r="S41">
            <v>0.98499000000000003</v>
          </cell>
        </row>
        <row r="42">
          <cell r="C42">
            <v>1</v>
          </cell>
          <cell r="D42">
            <v>1</v>
          </cell>
          <cell r="E42">
            <v>1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1.00101</v>
          </cell>
          <cell r="K42">
            <v>1.0024999999999999</v>
          </cell>
          <cell r="L42">
            <v>1.00325</v>
          </cell>
          <cell r="M42">
            <v>1.0099899999999999</v>
          </cell>
          <cell r="N42">
            <v>1.0159899999999999</v>
          </cell>
          <cell r="O42">
            <v>1.0135000000000001</v>
          </cell>
          <cell r="P42">
            <v>1.0055099999999999</v>
          </cell>
          <cell r="Q42">
            <v>0.99750000000000005</v>
          </cell>
          <cell r="R42">
            <v>0.98748999999999998</v>
          </cell>
          <cell r="S42">
            <v>0.98748999999999998</v>
          </cell>
        </row>
        <row r="43">
          <cell r="C43">
            <v>1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1.008</v>
          </cell>
          <cell r="N43">
            <v>1.0119899999999999</v>
          </cell>
          <cell r="O43">
            <v>1.0100100000000001</v>
          </cell>
          <cell r="P43">
            <v>1.00101</v>
          </cell>
          <cell r="Q43">
            <v>0.995</v>
          </cell>
          <cell r="R43">
            <v>0.98999000000000004</v>
          </cell>
          <cell r="S43">
            <v>0.98999000000000004</v>
          </cell>
        </row>
        <row r="44">
          <cell r="C44">
            <v>1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1.006</v>
          </cell>
          <cell r="N44">
            <v>1.0065</v>
          </cell>
          <cell r="O44">
            <v>1.0049999999999999</v>
          </cell>
          <cell r="P44">
            <v>1.0004999999999999</v>
          </cell>
          <cell r="Q44">
            <v>0.99750000000000005</v>
          </cell>
          <cell r="R44">
            <v>0.99248999999999998</v>
          </cell>
          <cell r="S44">
            <v>0.99248999999999998</v>
          </cell>
        </row>
        <row r="45">
          <cell r="C45">
            <v>1</v>
          </cell>
          <cell r="D45">
            <v>1</v>
          </cell>
          <cell r="E45">
            <v>1</v>
          </cell>
          <cell r="F45">
            <v>1</v>
          </cell>
          <cell r="G45">
            <v>1</v>
          </cell>
          <cell r="H45">
            <v>1</v>
          </cell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1.004</v>
          </cell>
          <cell r="N45">
            <v>1.00101</v>
          </cell>
          <cell r="O45">
            <v>1</v>
          </cell>
          <cell r="P45">
            <v>1</v>
          </cell>
          <cell r="Q45">
            <v>1</v>
          </cell>
          <cell r="R45">
            <v>0.995</v>
          </cell>
          <cell r="S45">
            <v>0.995</v>
          </cell>
        </row>
        <row r="46">
          <cell r="C46">
            <v>1</v>
          </cell>
          <cell r="D46">
            <v>1</v>
          </cell>
          <cell r="E46">
            <v>1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1.0033700000000001</v>
          </cell>
          <cell r="N46">
            <v>1.0007600000000001</v>
          </cell>
          <cell r="O46">
            <v>1</v>
          </cell>
          <cell r="P46">
            <v>1</v>
          </cell>
          <cell r="Q46">
            <v>1</v>
          </cell>
          <cell r="R46">
            <v>0.99624999999999997</v>
          </cell>
          <cell r="S46">
            <v>0.99624999999999997</v>
          </cell>
        </row>
        <row r="47">
          <cell r="C47">
            <v>1</v>
          </cell>
          <cell r="D47">
            <v>1</v>
          </cell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1.00275</v>
          </cell>
          <cell r="N47">
            <v>1.0004999999999999</v>
          </cell>
          <cell r="O47">
            <v>1</v>
          </cell>
          <cell r="P47">
            <v>1</v>
          </cell>
          <cell r="Q47">
            <v>1</v>
          </cell>
          <cell r="R47">
            <v>0.99750000000000005</v>
          </cell>
          <cell r="S47">
            <v>0.99750000000000005</v>
          </cell>
        </row>
        <row r="48">
          <cell r="C48">
            <v>1</v>
          </cell>
          <cell r="D48">
            <v>1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1.0021199999999999</v>
          </cell>
          <cell r="N48">
            <v>1.0002500000000001</v>
          </cell>
          <cell r="O48">
            <v>1</v>
          </cell>
          <cell r="P48">
            <v>1</v>
          </cell>
          <cell r="Q48">
            <v>1</v>
          </cell>
          <cell r="R48">
            <v>0.99875000000000003</v>
          </cell>
          <cell r="S48">
            <v>0.99875000000000003</v>
          </cell>
        </row>
        <row r="49">
          <cell r="C49">
            <v>1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1.0015000000000001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</row>
        <row r="50">
          <cell r="C50">
            <v>1</v>
          </cell>
          <cell r="D50">
            <v>1</v>
          </cell>
          <cell r="E50">
            <v>1</v>
          </cell>
          <cell r="F50">
            <v>1</v>
          </cell>
          <cell r="G50">
            <v>1</v>
          </cell>
          <cell r="H50">
            <v>1</v>
          </cell>
          <cell r="I50">
            <v>1</v>
          </cell>
          <cell r="J50">
            <v>1</v>
          </cell>
          <cell r="K50">
            <v>1</v>
          </cell>
          <cell r="L50">
            <v>1</v>
          </cell>
          <cell r="M50">
            <v>1.00112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  <cell r="S50">
            <v>1</v>
          </cell>
        </row>
        <row r="51"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1.00075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</row>
        <row r="52">
          <cell r="C52">
            <v>1</v>
          </cell>
          <cell r="D52">
            <v>1</v>
          </cell>
          <cell r="E52">
            <v>1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1.00037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S52">
            <v>1</v>
          </cell>
        </row>
        <row r="53">
          <cell r="C53">
            <v>1</v>
          </cell>
          <cell r="D53">
            <v>1</v>
          </cell>
          <cell r="E53">
            <v>1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  <cell r="S53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polated Data - Blue"/>
      <sheetName val="Fuel Rail Pressure Mult. Blue"/>
      <sheetName val="Extrapolated Data - Green"/>
      <sheetName val="Fuel Rail Pressure Mult. Green"/>
      <sheetName val="Extrapolated Data - Purple"/>
      <sheetName val="Fuel Rail Pressure Mult. Purple"/>
    </sheetNames>
    <sheetDataSet>
      <sheetData sheetId="0">
        <row r="3">
          <cell r="E3">
            <v>0.4</v>
          </cell>
        </row>
        <row r="4">
          <cell r="E4">
            <v>1</v>
          </cell>
        </row>
        <row r="5">
          <cell r="E5">
            <v>2</v>
          </cell>
        </row>
        <row r="6">
          <cell r="E6">
            <v>3</v>
          </cell>
        </row>
        <row r="7">
          <cell r="E7">
            <v>4</v>
          </cell>
        </row>
        <row r="8">
          <cell r="E8">
            <v>5</v>
          </cell>
        </row>
        <row r="9">
          <cell r="E9">
            <v>6</v>
          </cell>
        </row>
        <row r="10">
          <cell r="E10">
            <v>7</v>
          </cell>
        </row>
        <row r="11">
          <cell r="E11">
            <v>8</v>
          </cell>
        </row>
        <row r="12">
          <cell r="E12">
            <v>9</v>
          </cell>
        </row>
        <row r="13">
          <cell r="E13">
            <v>10</v>
          </cell>
        </row>
        <row r="14">
          <cell r="E14">
            <v>11</v>
          </cell>
        </row>
        <row r="15">
          <cell r="E15">
            <v>12</v>
          </cell>
        </row>
        <row r="16">
          <cell r="E16">
            <v>13</v>
          </cell>
        </row>
        <row r="17">
          <cell r="E17">
            <v>14</v>
          </cell>
        </row>
        <row r="18">
          <cell r="E18">
            <v>15</v>
          </cell>
        </row>
        <row r="19">
          <cell r="E19">
            <v>16</v>
          </cell>
        </row>
        <row r="20">
          <cell r="E20">
            <v>17</v>
          </cell>
        </row>
        <row r="21">
          <cell r="E21">
            <v>18</v>
          </cell>
        </row>
        <row r="22">
          <cell r="E22">
            <v>19</v>
          </cell>
        </row>
        <row r="23">
          <cell r="E23">
            <v>20</v>
          </cell>
        </row>
        <row r="24">
          <cell r="E24">
            <v>21</v>
          </cell>
        </row>
        <row r="25">
          <cell r="E25">
            <v>22</v>
          </cell>
        </row>
        <row r="26">
          <cell r="E26">
            <v>23</v>
          </cell>
        </row>
        <row r="27">
          <cell r="E27">
            <v>24</v>
          </cell>
        </row>
        <row r="28">
          <cell r="E28">
            <v>25</v>
          </cell>
        </row>
        <row r="29">
          <cell r="E29">
            <v>26</v>
          </cell>
        </row>
        <row r="30">
          <cell r="E30">
            <v>27</v>
          </cell>
        </row>
        <row r="31">
          <cell r="E31">
            <v>28</v>
          </cell>
        </row>
      </sheetData>
      <sheetData sheetId="1">
        <row r="2">
          <cell r="B2">
            <v>0.4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15</v>
          </cell>
          <cell r="Q2">
            <v>16</v>
          </cell>
          <cell r="R2">
            <v>21</v>
          </cell>
        </row>
        <row r="3">
          <cell r="B3">
            <v>0.20998946663347742</v>
          </cell>
          <cell r="C3">
            <v>0.33200000000000002</v>
          </cell>
          <cell r="D3">
            <v>0.46960000000000002</v>
          </cell>
          <cell r="E3">
            <v>0.57509999999999994</v>
          </cell>
          <cell r="F3">
            <v>0.65710000000000002</v>
          </cell>
          <cell r="G3">
            <v>0.71940000000000004</v>
          </cell>
          <cell r="H3">
            <v>0.77969999999999995</v>
          </cell>
          <cell r="I3">
            <v>0.83789999999999998</v>
          </cell>
          <cell r="J3">
            <v>0.89400000000000002</v>
          </cell>
          <cell r="K3">
            <v>0.94699999999999995</v>
          </cell>
          <cell r="L3">
            <v>1</v>
          </cell>
          <cell r="M3">
            <v>1.0488500000000001</v>
          </cell>
          <cell r="N3">
            <v>1.0976999999999999</v>
          </cell>
          <cell r="O3">
            <v>1.1424000000000001</v>
          </cell>
          <cell r="P3">
            <v>1.2276499999999999</v>
          </cell>
          <cell r="Q3">
            <v>1.2682</v>
          </cell>
          <cell r="R3">
            <v>1.4334499999999999</v>
          </cell>
        </row>
        <row r="6">
          <cell r="B6">
            <v>0.4</v>
          </cell>
          <cell r="C6">
            <v>1</v>
          </cell>
          <cell r="D6">
            <v>2</v>
          </cell>
          <cell r="E6">
            <v>3</v>
          </cell>
          <cell r="F6">
            <v>4</v>
          </cell>
          <cell r="G6">
            <v>5</v>
          </cell>
          <cell r="H6">
            <v>6</v>
          </cell>
          <cell r="I6">
            <v>7</v>
          </cell>
          <cell r="J6">
            <v>8</v>
          </cell>
          <cell r="K6">
            <v>9</v>
          </cell>
          <cell r="L6">
            <v>10</v>
          </cell>
          <cell r="M6">
            <v>11</v>
          </cell>
          <cell r="N6">
            <v>12</v>
          </cell>
          <cell r="O6">
            <v>14</v>
          </cell>
          <cell r="P6">
            <v>15</v>
          </cell>
          <cell r="Q6">
            <v>16</v>
          </cell>
          <cell r="R6">
            <v>21</v>
          </cell>
        </row>
        <row r="7">
          <cell r="B7">
            <v>0.20998946663347742</v>
          </cell>
          <cell r="C7">
            <v>0.33200000000000002</v>
          </cell>
          <cell r="D7">
            <v>0.46960000000000002</v>
          </cell>
          <cell r="E7">
            <v>0.57509999999999994</v>
          </cell>
          <cell r="F7">
            <v>0.65710000000000002</v>
          </cell>
          <cell r="G7">
            <v>0.71940000000000004</v>
          </cell>
          <cell r="H7">
            <v>0.77969999999999995</v>
          </cell>
          <cell r="I7">
            <v>0.83789999999999998</v>
          </cell>
          <cell r="J7">
            <v>0.89400000000000002</v>
          </cell>
          <cell r="K7">
            <v>0.94699999999999995</v>
          </cell>
          <cell r="L7">
            <v>1</v>
          </cell>
          <cell r="M7">
            <v>1.0488500000000001</v>
          </cell>
          <cell r="N7">
            <v>1.0976999999999999</v>
          </cell>
          <cell r="O7">
            <v>1.1871</v>
          </cell>
          <cell r="P7">
            <v>1.2276499999999999</v>
          </cell>
          <cell r="Q7">
            <v>1.2682</v>
          </cell>
          <cell r="R7">
            <v>1.4334499999999999</v>
          </cell>
        </row>
        <row r="10">
          <cell r="B10">
            <v>0.4</v>
          </cell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5</v>
          </cell>
          <cell r="H10">
            <v>6</v>
          </cell>
          <cell r="I10">
            <v>7</v>
          </cell>
          <cell r="J10">
            <v>8</v>
          </cell>
          <cell r="K10">
            <v>10</v>
          </cell>
          <cell r="L10">
            <v>12</v>
          </cell>
          <cell r="M10">
            <v>14</v>
          </cell>
          <cell r="N10">
            <v>16</v>
          </cell>
          <cell r="O10">
            <v>18</v>
          </cell>
          <cell r="P10">
            <v>20</v>
          </cell>
          <cell r="Q10">
            <v>24</v>
          </cell>
          <cell r="R10">
            <v>28</v>
          </cell>
        </row>
        <row r="11">
          <cell r="B11">
            <v>0.20998946663347742</v>
          </cell>
          <cell r="C11">
            <v>0.33200000000000002</v>
          </cell>
          <cell r="D11">
            <v>0.46960000000000002</v>
          </cell>
          <cell r="E11">
            <v>0.57509999999999994</v>
          </cell>
          <cell r="F11">
            <v>0.65710000000000002</v>
          </cell>
          <cell r="G11">
            <v>0.71940000000000004</v>
          </cell>
          <cell r="H11">
            <v>0.77969999999999995</v>
          </cell>
          <cell r="I11">
            <v>0.83789999999999998</v>
          </cell>
          <cell r="J11">
            <v>0.89400000000000002</v>
          </cell>
          <cell r="K11">
            <v>1</v>
          </cell>
          <cell r="L11">
            <v>1.0976999999999999</v>
          </cell>
          <cell r="M11">
            <v>1.1871</v>
          </cell>
          <cell r="N11">
            <v>1.2682</v>
          </cell>
          <cell r="O11">
            <v>1.3409</v>
          </cell>
          <cell r="P11">
            <v>1.4054</v>
          </cell>
          <cell r="Q11">
            <v>1.5176000000000001</v>
          </cell>
          <cell r="R11">
            <v>1.6297999999999999</v>
          </cell>
        </row>
      </sheetData>
      <sheetData sheetId="2"/>
      <sheetData sheetId="3">
        <row r="3">
          <cell r="B3">
            <v>0.20986772905550499</v>
          </cell>
          <cell r="C3">
            <v>0.33179999999999998</v>
          </cell>
          <cell r="D3">
            <v>0.46929999999999999</v>
          </cell>
          <cell r="E3">
            <v>0.57469999999999999</v>
          </cell>
          <cell r="F3">
            <v>0.6593</v>
          </cell>
          <cell r="G3">
            <v>0.72109999999999996</v>
          </cell>
          <cell r="H3">
            <v>0.78100000000000003</v>
          </cell>
          <cell r="I3">
            <v>0.83879999999999999</v>
          </cell>
          <cell r="J3">
            <v>0.89449999999999996</v>
          </cell>
          <cell r="K3">
            <v>0.94725000000000004</v>
          </cell>
          <cell r="L3">
            <v>1</v>
          </cell>
          <cell r="M3">
            <v>1.0487</v>
          </cell>
          <cell r="N3">
            <v>1.0973999999999999</v>
          </cell>
          <cell r="O3">
            <v>1.14205</v>
          </cell>
          <cell r="P3">
            <v>1.2273000000000001</v>
          </cell>
          <cell r="Q3">
            <v>1.2679</v>
          </cell>
          <cell r="R3">
            <v>1.4272</v>
          </cell>
        </row>
        <row r="7">
          <cell r="B7">
            <v>0.20986772905550499</v>
          </cell>
          <cell r="C7">
            <v>0.33179999999999998</v>
          </cell>
          <cell r="D7">
            <v>0.46929999999999999</v>
          </cell>
          <cell r="E7">
            <v>0.57469999999999999</v>
          </cell>
          <cell r="F7">
            <v>0.6593</v>
          </cell>
          <cell r="G7">
            <v>0.72109999999999996</v>
          </cell>
          <cell r="H7">
            <v>0.78100000000000003</v>
          </cell>
          <cell r="I7">
            <v>0.83879999999999999</v>
          </cell>
          <cell r="J7">
            <v>0.89449999999999996</v>
          </cell>
          <cell r="K7">
            <v>0.94725000000000004</v>
          </cell>
          <cell r="L7">
            <v>1</v>
          </cell>
          <cell r="M7">
            <v>1.0487</v>
          </cell>
          <cell r="N7">
            <v>1.0973999999999999</v>
          </cell>
          <cell r="O7">
            <v>1.1867000000000001</v>
          </cell>
          <cell r="P7">
            <v>1.2273000000000001</v>
          </cell>
          <cell r="Q7">
            <v>1.2679</v>
          </cell>
          <cell r="R7">
            <v>1.4272</v>
          </cell>
        </row>
        <row r="11">
          <cell r="B11">
            <v>0.20986772905550499</v>
          </cell>
          <cell r="C11">
            <v>0.33179999999999998</v>
          </cell>
          <cell r="D11">
            <v>0.46929999999999999</v>
          </cell>
          <cell r="E11">
            <v>0.57469999999999999</v>
          </cell>
          <cell r="F11">
            <v>0.6593</v>
          </cell>
          <cell r="G11">
            <v>0.72109999999999996</v>
          </cell>
          <cell r="H11">
            <v>0.78100000000000003</v>
          </cell>
          <cell r="I11">
            <v>0.83879999999999999</v>
          </cell>
          <cell r="J11">
            <v>0.89449999999999996</v>
          </cell>
          <cell r="K11">
            <v>1</v>
          </cell>
          <cell r="L11">
            <v>1.0973999999999999</v>
          </cell>
          <cell r="M11">
            <v>1.1867000000000001</v>
          </cell>
          <cell r="N11">
            <v>1.2679</v>
          </cell>
          <cell r="O11">
            <v>1.3411</v>
          </cell>
          <cell r="P11">
            <v>1.4060999999999999</v>
          </cell>
          <cell r="Q11">
            <v>1.4904999999999999</v>
          </cell>
          <cell r="R11">
            <v>1.5749</v>
          </cell>
        </row>
      </sheetData>
      <sheetData sheetId="4"/>
      <sheetData sheetId="5">
        <row r="3">
          <cell r="B3">
            <v>0.21049908329142403</v>
          </cell>
          <cell r="C3">
            <v>0.33279999999999998</v>
          </cell>
          <cell r="D3">
            <v>0.47070000000000001</v>
          </cell>
          <cell r="E3">
            <v>0.57650000000000001</v>
          </cell>
          <cell r="F3">
            <v>0.65139999999999998</v>
          </cell>
          <cell r="G3">
            <v>0.71579999999999999</v>
          </cell>
          <cell r="H3">
            <v>0.77769999999999995</v>
          </cell>
          <cell r="I3">
            <v>0.83709999999999996</v>
          </cell>
          <cell r="J3">
            <v>0.89390000000000003</v>
          </cell>
          <cell r="K3">
            <v>0.94694999999999996</v>
          </cell>
          <cell r="L3">
            <v>1</v>
          </cell>
          <cell r="M3">
            <v>1.0479499999999999</v>
          </cell>
          <cell r="N3">
            <v>1.0959000000000001</v>
          </cell>
          <cell r="O3">
            <v>1.1388</v>
          </cell>
          <cell r="P3">
            <v>1.2195499999999999</v>
          </cell>
          <cell r="Q3">
            <v>1.2574000000000001</v>
          </cell>
          <cell r="R3">
            <v>1.4008499999999999</v>
          </cell>
        </row>
        <row r="7">
          <cell r="B7">
            <v>0.21049908329142403</v>
          </cell>
          <cell r="C7">
            <v>0.33279999999999998</v>
          </cell>
          <cell r="D7">
            <v>0.47070000000000001</v>
          </cell>
          <cell r="E7">
            <v>0.57650000000000001</v>
          </cell>
          <cell r="F7">
            <v>0.65139999999999998</v>
          </cell>
          <cell r="G7">
            <v>0.71579999999999999</v>
          </cell>
          <cell r="H7">
            <v>0.77769999999999995</v>
          </cell>
          <cell r="I7">
            <v>0.83709999999999996</v>
          </cell>
          <cell r="J7">
            <v>0.89390000000000003</v>
          </cell>
          <cell r="K7">
            <v>0.94694999999999996</v>
          </cell>
          <cell r="L7">
            <v>1</v>
          </cell>
          <cell r="M7">
            <v>1.0479499999999999</v>
          </cell>
          <cell r="N7">
            <v>1.0959000000000001</v>
          </cell>
          <cell r="O7">
            <v>1.1817</v>
          </cell>
          <cell r="P7">
            <v>1.2195499999999999</v>
          </cell>
          <cell r="Q7">
            <v>1.2574000000000001</v>
          </cell>
          <cell r="R7">
            <v>1.4008499999999999</v>
          </cell>
        </row>
        <row r="11">
          <cell r="B11">
            <v>0.21049908329142403</v>
          </cell>
          <cell r="C11">
            <v>0.33279999999999998</v>
          </cell>
          <cell r="D11">
            <v>0.47070000000000001</v>
          </cell>
          <cell r="E11">
            <v>0.57650000000000001</v>
          </cell>
          <cell r="F11">
            <v>0.65139999999999998</v>
          </cell>
          <cell r="G11">
            <v>0.71579999999999999</v>
          </cell>
          <cell r="H11">
            <v>0.77769999999999995</v>
          </cell>
          <cell r="I11">
            <v>0.83709999999999996</v>
          </cell>
          <cell r="J11">
            <v>0.89390000000000003</v>
          </cell>
          <cell r="K11">
            <v>1</v>
          </cell>
          <cell r="L11">
            <v>1.0959000000000001</v>
          </cell>
          <cell r="M11">
            <v>1.1817</v>
          </cell>
          <cell r="N11">
            <v>1.2574000000000001</v>
          </cell>
          <cell r="O11">
            <v>1.3229</v>
          </cell>
          <cell r="P11">
            <v>1.3782000000000001</v>
          </cell>
          <cell r="Q11">
            <v>1.4688000000000001</v>
          </cell>
          <cell r="R11">
            <v>1.5593999999999999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 1"/>
      <sheetName val="profile 2"/>
      <sheetName val="profile 3"/>
    </sheetNames>
    <sheetDataSet>
      <sheetData sheetId="0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1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2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rt pulse adder 1"/>
      <sheetName val="Short pulse adder 2"/>
      <sheetName val="Short pulse adder 3"/>
    </sheetNames>
    <sheetDataSet>
      <sheetData sheetId="0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1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2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D9"/>
  <sheetViews>
    <sheetView tabSelected="1" zoomScaleNormal="100" workbookViewId="0">
      <selection activeCell="B10" sqref="B10"/>
    </sheetView>
  </sheetViews>
  <sheetFormatPr defaultRowHeight="15" x14ac:dyDescent="0.25"/>
  <cols>
    <col min="1" max="4" width="30.5703125" customWidth="1"/>
  </cols>
  <sheetData>
    <row r="1" spans="1:4" x14ac:dyDescent="0.25">
      <c r="A1" s="39"/>
      <c r="B1" s="39"/>
      <c r="C1" s="39"/>
      <c r="D1" s="39"/>
    </row>
    <row r="2" spans="1:4" x14ac:dyDescent="0.25">
      <c r="A2" s="39"/>
      <c r="B2" s="39"/>
      <c r="C2" s="39"/>
      <c r="D2" s="39"/>
    </row>
    <row r="3" spans="1:4" ht="15" customHeight="1" thickBot="1" x14ac:dyDescent="0.3">
      <c r="A3" s="40"/>
      <c r="B3" s="40"/>
      <c r="C3" s="40"/>
      <c r="D3" s="40"/>
    </row>
    <row r="4" spans="1:4" ht="42" customHeight="1" thickBot="1" x14ac:dyDescent="0.35">
      <c r="A4" s="41" t="s">
        <v>127</v>
      </c>
      <c r="B4" s="42"/>
      <c r="C4" s="42"/>
      <c r="D4" s="42"/>
    </row>
    <row r="5" spans="1:4" ht="15.75" thickBot="1" x14ac:dyDescent="0.3"/>
    <row r="6" spans="1:4" ht="16.5" thickBot="1" x14ac:dyDescent="0.3">
      <c r="A6" s="43" t="str">
        <f>_xlfn.CONCAT("Calibration Support File: ",A9," Injector Characteristics - ",B9," - ",C9," v",D9,".xlsx")</f>
        <v>Calibration Support File: HP Tuners Injector Characteristics - L83 - Green v0.8.xlsx</v>
      </c>
      <c r="B6" s="43"/>
      <c r="C6" s="43"/>
      <c r="D6" s="43"/>
    </row>
    <row r="8" spans="1:4" x14ac:dyDescent="0.25">
      <c r="A8" s="8" t="s">
        <v>44</v>
      </c>
      <c r="B8" s="8" t="s">
        <v>46</v>
      </c>
      <c r="C8" s="17" t="s">
        <v>45</v>
      </c>
      <c r="D8" s="8" t="s">
        <v>47</v>
      </c>
    </row>
    <row r="9" spans="1:4" x14ac:dyDescent="0.25">
      <c r="A9" s="13" t="s">
        <v>137</v>
      </c>
      <c r="B9" s="13" t="s">
        <v>140</v>
      </c>
      <c r="C9" s="13" t="s">
        <v>139</v>
      </c>
      <c r="D9" s="14" t="s">
        <v>138</v>
      </c>
    </row>
  </sheetData>
  <mergeCells count="3">
    <mergeCell ref="A1:D3"/>
    <mergeCell ref="A4:D4"/>
    <mergeCell ref="A6:D6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Engineering&amp;C&amp;G
K-DI™ is a registered trademark of Nostrum Energy&amp;R&amp;D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3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8" customWidth="1"/>
    <col min="2" max="18" width="6.710937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86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31">
        <f>'Fuel Pressure Multiplier 1'!B6</f>
        <v>0.4</v>
      </c>
      <c r="C6" s="31">
        <f>'Fuel Pressure Multiplier 1'!C6</f>
        <v>1</v>
      </c>
      <c r="D6" s="31">
        <f>'Fuel Pressure Multiplier 1'!D6</f>
        <v>2</v>
      </c>
      <c r="E6" s="31">
        <f>'Fuel Pressure Multiplier 1'!E6</f>
        <v>3</v>
      </c>
      <c r="F6" s="31">
        <f>'Fuel Pressure Multiplier 1'!F6</f>
        <v>4</v>
      </c>
      <c r="G6" s="31">
        <f>'Fuel Pressure Multiplier 1'!G6</f>
        <v>5</v>
      </c>
      <c r="H6" s="31">
        <f>'Fuel Pressure Multiplier 1'!H6</f>
        <v>6</v>
      </c>
      <c r="I6" s="31">
        <f>'Fuel Pressure Multiplier 1'!I6</f>
        <v>7</v>
      </c>
      <c r="J6" s="31">
        <f>'Fuel Pressure Multiplier 1'!J6</f>
        <v>8</v>
      </c>
      <c r="K6" s="31">
        <f>'Fuel Pressure Multiplier 1'!K6</f>
        <v>9</v>
      </c>
      <c r="L6" s="31">
        <f>'Fuel Pressure Multiplier 1'!L6</f>
        <v>10</v>
      </c>
      <c r="M6" s="31">
        <f>'Fuel Pressure Multiplier 1'!M6</f>
        <v>11</v>
      </c>
      <c r="N6" s="31">
        <f>'Fuel Pressure Multiplier 1'!N6</f>
        <v>12</v>
      </c>
      <c r="O6" s="31">
        <f>'Fuel Pressure Multiplier 1'!O6</f>
        <v>13</v>
      </c>
      <c r="P6" s="31">
        <f>'Fuel Pressure Multiplier 1'!P6</f>
        <v>15</v>
      </c>
      <c r="Q6" s="31">
        <f>'Fuel Pressure Multiplier 1'!Q6</f>
        <v>16</v>
      </c>
      <c r="R6" s="31">
        <f>'Fuel Pressure Multiplier 1'!R6</f>
        <v>21</v>
      </c>
    </row>
    <row r="7" spans="1:18" x14ac:dyDescent="0.25">
      <c r="A7" s="1" t="s">
        <v>125</v>
      </c>
      <c r="B7" s="32">
        <f>INDEX('[4]profile 2'!$F$7:$F$35,MATCH(B6,'[4]profile 2'!$E$7:$E$35,0),1)</f>
        <v>-4.107666015625E-2</v>
      </c>
      <c r="C7" s="32">
        <f>INDEX('[4]profile 2'!$F$7:$F$35,MATCH(C6,'[4]profile 2'!$E$7:$E$35,0),1)</f>
        <v>-5.40771484375E-2</v>
      </c>
      <c r="D7" s="32">
        <f>INDEX('[4]profile 2'!$F$7:$F$35,MATCH(D6,'[4]profile 2'!$E$7:$E$35,0),1)</f>
        <v>-8.966064453125E-2</v>
      </c>
      <c r="E7" s="32">
        <f>INDEX('[4]profile 2'!$F$7:$F$35,MATCH(E6,'[4]profile 2'!$E$7:$E$35,0),1)</f>
        <v>-7.60498046875E-2</v>
      </c>
      <c r="F7" s="32">
        <f>INDEX('[4]profile 2'!$F$7:$F$35,MATCH(F6,'[4]profile 2'!$E$7:$E$35,0),1)</f>
        <v>-9.21630859375E-2</v>
      </c>
      <c r="G7" s="32">
        <f>INDEX('[4]profile 2'!$F$7:$F$35,MATCH(G6,'[4]profile 2'!$E$7:$E$35,0),1)</f>
        <v>-9.3017578125E-2</v>
      </c>
      <c r="H7" s="32">
        <f>INDEX('[4]profile 2'!$F$7:$F$35,MATCH(H6,'[4]profile 2'!$E$7:$E$35,0),1)</f>
        <v>-0.100830078125</v>
      </c>
      <c r="I7" s="32">
        <f>INDEX('[4]profile 2'!$F$7:$F$35,MATCH(I6,'[4]profile 2'!$E$7:$E$35,0),1)</f>
        <v>-9.722900390625E-2</v>
      </c>
      <c r="J7" s="32">
        <f>INDEX('[4]profile 2'!$F$7:$F$35,MATCH(J6,'[4]profile 2'!$E$7:$E$35,0),1)</f>
        <v>-7.928466796875E-2</v>
      </c>
      <c r="K7" s="32">
        <f>INDEX('[4]profile 2'!$F$7:$F$35,MATCH(K6,'[4]profile 2'!$E$7:$E$35,0),1)</f>
        <v>-9.014892578125E-2</v>
      </c>
      <c r="L7" s="32">
        <f>INDEX('[4]profile 2'!$F$7:$F$35,MATCH(L6,'[4]profile 2'!$E$7:$E$35,0),1)</f>
        <v>-8.4741210937499978E-2</v>
      </c>
      <c r="M7" s="32">
        <f>INDEX('[4]profile 2'!$F$7:$F$35,MATCH(M6,'[4]profile 2'!$E$7:$E$35,0),1)</f>
        <v>-5.7397460937500006E-2</v>
      </c>
      <c r="N7" s="32">
        <f>INDEX('[4]profile 2'!$F$7:$F$35,MATCH(N6,'[4]profile 2'!$E$7:$E$35,0),1)</f>
        <v>-5.9716796874999978E-2</v>
      </c>
      <c r="O7" s="32">
        <f>INDEX('[4]profile 2'!$F$7:$F$35,MATCH(O6,'[4]profile 2'!$E$7:$E$35,0),1)</f>
        <v>-4.3603515624999978E-2</v>
      </c>
      <c r="P7" s="32">
        <f>INDEX('[4]profile 2'!$F$7:$F$35,MATCH(P6,'[4]profile 2'!$E$7:$E$35,0),1)</f>
        <v>-3.5644531249999778E-3</v>
      </c>
      <c r="Q7" s="32">
        <f>INDEX('[4]profile 2'!$F$7:$F$35,MATCH(Q6,'[4]profile 2'!$E$7:$E$35,0),1)</f>
        <v>1.8896484375000008E-2</v>
      </c>
      <c r="R7" s="32">
        <f>INDEX('[4]profile 2'!$F$7:$F$35,MATCH(R6,'[4]profile 2'!$E$7:$E$35,0),1)</f>
        <v>5.5761718749999994E-2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87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4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8" customWidth="1"/>
    <col min="2" max="18" width="6.710937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89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31">
        <f>'Fuel Pressure Multiplier 1'!B6</f>
        <v>0.4</v>
      </c>
      <c r="C6" s="31">
        <f>'Fuel Pressure Multiplier 1'!C6</f>
        <v>1</v>
      </c>
      <c r="D6" s="31">
        <f>'Fuel Pressure Multiplier 1'!D6</f>
        <v>2</v>
      </c>
      <c r="E6" s="31">
        <f>'Fuel Pressure Multiplier 1'!E6</f>
        <v>3</v>
      </c>
      <c r="F6" s="31">
        <f>'Fuel Pressure Multiplier 1'!F6</f>
        <v>4</v>
      </c>
      <c r="G6" s="31">
        <f>'Fuel Pressure Multiplier 1'!G6</f>
        <v>5</v>
      </c>
      <c r="H6" s="31">
        <f>'Fuel Pressure Multiplier 1'!H6</f>
        <v>6</v>
      </c>
      <c r="I6" s="31">
        <f>'Fuel Pressure Multiplier 1'!I6</f>
        <v>7</v>
      </c>
      <c r="J6" s="31">
        <f>'Fuel Pressure Multiplier 1'!J6</f>
        <v>8</v>
      </c>
      <c r="K6" s="31">
        <f>'Fuel Pressure Multiplier 1'!K6</f>
        <v>9</v>
      </c>
      <c r="L6" s="31">
        <f>'Fuel Pressure Multiplier 1'!L6</f>
        <v>10</v>
      </c>
      <c r="M6" s="31">
        <f>'Fuel Pressure Multiplier 1'!M6</f>
        <v>11</v>
      </c>
      <c r="N6" s="31">
        <f>'Fuel Pressure Multiplier 1'!N6</f>
        <v>12</v>
      </c>
      <c r="O6" s="31">
        <f>'Fuel Pressure Multiplier 1'!O6</f>
        <v>13</v>
      </c>
      <c r="P6" s="31">
        <f>'Fuel Pressure Multiplier 1'!P6</f>
        <v>15</v>
      </c>
      <c r="Q6" s="31">
        <f>'Fuel Pressure Multiplier 1'!Q6</f>
        <v>16</v>
      </c>
      <c r="R6" s="31">
        <f>'Fuel Pressure Multiplier 1'!R6</f>
        <v>21</v>
      </c>
    </row>
    <row r="7" spans="1:18" x14ac:dyDescent="0.25">
      <c r="A7" s="1" t="s">
        <v>125</v>
      </c>
      <c r="B7" s="32">
        <f>INDEX('[4]profile 3'!$F$7:$F$35,MATCH(B6,'[4]profile 3'!$E$7:$E$35,0),1)</f>
        <v>-4.107666015625E-2</v>
      </c>
      <c r="C7" s="32">
        <f>INDEX('[4]profile 3'!$F$7:$F$35,MATCH(C6,'[4]profile 3'!$E$7:$E$35,0),1)</f>
        <v>-5.40771484375E-2</v>
      </c>
      <c r="D7" s="32">
        <f>INDEX('[4]profile 3'!$F$7:$F$35,MATCH(D6,'[4]profile 3'!$E$7:$E$35,0),1)</f>
        <v>-8.966064453125E-2</v>
      </c>
      <c r="E7" s="32">
        <f>INDEX('[4]profile 3'!$F$7:$F$35,MATCH(E6,'[4]profile 3'!$E$7:$E$35,0),1)</f>
        <v>-7.60498046875E-2</v>
      </c>
      <c r="F7" s="32">
        <f>INDEX('[4]profile 3'!$F$7:$F$35,MATCH(F6,'[4]profile 3'!$E$7:$E$35,0),1)</f>
        <v>-9.21630859375E-2</v>
      </c>
      <c r="G7" s="32">
        <f>INDEX('[4]profile 3'!$F$7:$F$35,MATCH(G6,'[4]profile 3'!$E$7:$E$35,0),1)</f>
        <v>-9.3017578125E-2</v>
      </c>
      <c r="H7" s="32">
        <f>INDEX('[4]profile 3'!$F$7:$F$35,MATCH(H6,'[4]profile 3'!$E$7:$E$35,0),1)</f>
        <v>-0.100830078125</v>
      </c>
      <c r="I7" s="32">
        <f>INDEX('[4]profile 3'!$F$7:$F$35,MATCH(I6,'[4]profile 3'!$E$7:$E$35,0),1)</f>
        <v>-9.722900390625E-2</v>
      </c>
      <c r="J7" s="32">
        <f>INDEX('[4]profile 3'!$F$7:$F$35,MATCH(J6,'[4]profile 3'!$E$7:$E$35,0),1)</f>
        <v>-7.928466796875E-2</v>
      </c>
      <c r="K7" s="32">
        <f>INDEX('[4]profile 3'!$F$7:$F$35,MATCH(K6,'[4]profile 3'!$E$7:$E$35,0),1)</f>
        <v>-9.014892578125E-2</v>
      </c>
      <c r="L7" s="32">
        <f>INDEX('[4]profile 3'!$F$7:$F$35,MATCH(L6,'[4]profile 3'!$E$7:$E$35,0),1)</f>
        <v>-8.4741210937499978E-2</v>
      </c>
      <c r="M7" s="32">
        <f>INDEX('[4]profile 3'!$F$7:$F$35,MATCH(M6,'[4]profile 3'!$E$7:$E$35,0),1)</f>
        <v>-5.7397460937500006E-2</v>
      </c>
      <c r="N7" s="32">
        <f>INDEX('[4]profile 3'!$F$7:$F$35,MATCH(N6,'[4]profile 3'!$E$7:$E$35,0),1)</f>
        <v>-5.9716796874999978E-2</v>
      </c>
      <c r="O7" s="32">
        <f>INDEX('[4]profile 3'!$F$7:$F$35,MATCH(O6,'[4]profile 3'!$E$7:$E$35,0),1)</f>
        <v>-4.3603515624999978E-2</v>
      </c>
      <c r="P7" s="32">
        <f>INDEX('[4]profile 3'!$F$7:$F$35,MATCH(P6,'[4]profile 3'!$E$7:$E$35,0),1)</f>
        <v>-3.5644531249999778E-3</v>
      </c>
      <c r="Q7" s="32">
        <f>INDEX('[4]profile 3'!$F$7:$F$35,MATCH(Q6,'[4]profile 3'!$E$7:$E$35,0),1)</f>
        <v>1.8896484375000008E-2</v>
      </c>
      <c r="R7" s="32">
        <f>INDEX('[4]profile 3'!$F$7:$F$35,MATCH(R6,'[4]profile 3'!$E$7:$E$35,0),1)</f>
        <v>5.5761718749999994E-2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88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5"/>
  <dimension ref="A1:S26"/>
  <sheetViews>
    <sheetView zoomScaleNormal="100" workbookViewId="0">
      <selection activeCell="C7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0" t="s">
        <v>126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35">
      <c r="A5" s="61" t="s">
        <v>61</v>
      </c>
      <c r="B5" s="22"/>
      <c r="C5" s="62" t="s">
        <v>60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1"/>
      <c r="B6" s="23"/>
      <c r="C6" s="1">
        <v>-20</v>
      </c>
      <c r="D6" s="1">
        <v>-10</v>
      </c>
      <c r="E6" s="1">
        <v>0</v>
      </c>
      <c r="F6" s="1">
        <v>10</v>
      </c>
      <c r="G6" s="1">
        <v>20</v>
      </c>
      <c r="H6" s="1">
        <v>30</v>
      </c>
      <c r="I6" s="1">
        <v>40</v>
      </c>
      <c r="J6" s="1">
        <v>50</v>
      </c>
      <c r="K6" s="1">
        <v>60</v>
      </c>
      <c r="L6" s="1">
        <v>70</v>
      </c>
      <c r="M6" s="1">
        <v>80</v>
      </c>
      <c r="N6" s="1">
        <v>90</v>
      </c>
      <c r="O6" s="1">
        <v>100</v>
      </c>
      <c r="P6" s="1">
        <v>110</v>
      </c>
      <c r="Q6" s="1">
        <v>120</v>
      </c>
      <c r="R6" s="1">
        <v>130</v>
      </c>
      <c r="S6" s="1">
        <v>140</v>
      </c>
    </row>
    <row r="7" spans="1:19" ht="15" customHeight="1" x14ac:dyDescent="0.25">
      <c r="A7" s="61"/>
      <c r="B7" s="12">
        <f>'Fuel Pressure Multiplier 1'!B6</f>
        <v>0.4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</row>
    <row r="8" spans="1:19" ht="15" customHeight="1" x14ac:dyDescent="0.25">
      <c r="A8" s="61"/>
      <c r="B8" s="12">
        <f>'Fuel Pressure Multiplier 1'!C6</f>
        <v>1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</row>
    <row r="9" spans="1:19" ht="15" customHeight="1" x14ac:dyDescent="0.25">
      <c r="A9" s="61"/>
      <c r="B9" s="12">
        <f>'Fuel Pressure Multiplier 1'!D6</f>
        <v>2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</row>
    <row r="10" spans="1:19" ht="15" customHeight="1" x14ac:dyDescent="0.25">
      <c r="A10" s="61"/>
      <c r="B10" s="12">
        <f>'Fuel Pressure Multiplier 1'!E6</f>
        <v>3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</row>
    <row r="11" spans="1:19" ht="15" customHeight="1" x14ac:dyDescent="0.25">
      <c r="A11" s="61"/>
      <c r="B11" s="12">
        <f>'Fuel Pressure Multiplier 1'!F6</f>
        <v>4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</row>
    <row r="12" spans="1:19" ht="15" customHeight="1" x14ac:dyDescent="0.25">
      <c r="A12" s="61"/>
      <c r="B12" s="12">
        <f>'Fuel Pressure Multiplier 1'!G6</f>
        <v>5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</row>
    <row r="13" spans="1:19" ht="15" customHeight="1" x14ac:dyDescent="0.25">
      <c r="A13" s="61"/>
      <c r="B13" s="12">
        <f>'Fuel Pressure Multiplier 1'!H6</f>
        <v>6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</row>
    <row r="14" spans="1:19" ht="15" customHeight="1" x14ac:dyDescent="0.25">
      <c r="A14" s="61"/>
      <c r="B14" s="12">
        <f>'Fuel Pressure Multiplier 1'!I6</f>
        <v>7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</row>
    <row r="15" spans="1:19" ht="15" customHeight="1" x14ac:dyDescent="0.25">
      <c r="A15" s="61"/>
      <c r="B15" s="12">
        <f>'Fuel Pressure Multiplier 1'!J6</f>
        <v>8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</row>
    <row r="16" spans="1:19" ht="15" customHeight="1" x14ac:dyDescent="0.25">
      <c r="A16" s="61"/>
      <c r="B16" s="12">
        <f>'Fuel Pressure Multiplier 1'!K6</f>
        <v>9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</row>
    <row r="17" spans="1:19" ht="15" customHeight="1" x14ac:dyDescent="0.25">
      <c r="A17" s="61"/>
      <c r="B17" s="12">
        <f>'Fuel Pressure Multiplier 1'!L6</f>
        <v>10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</row>
    <row r="18" spans="1:19" ht="15" customHeight="1" x14ac:dyDescent="0.25">
      <c r="A18" s="61"/>
      <c r="B18" s="12">
        <f>'Fuel Pressure Multiplier 1'!M6</f>
        <v>11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</row>
    <row r="19" spans="1:19" ht="15" customHeight="1" x14ac:dyDescent="0.25">
      <c r="A19" s="61"/>
      <c r="B19" s="12">
        <f>'Fuel Pressure Multiplier 1'!N6</f>
        <v>12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</row>
    <row r="20" spans="1:19" ht="15" customHeight="1" x14ac:dyDescent="0.25">
      <c r="A20" s="61"/>
      <c r="B20" s="12">
        <f>'Fuel Pressure Multiplier 1'!O6</f>
        <v>13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</row>
    <row r="21" spans="1:19" ht="15" customHeight="1" x14ac:dyDescent="0.25">
      <c r="A21" s="61"/>
      <c r="B21" s="12">
        <f>'Fuel Pressure Multiplier 1'!P6</f>
        <v>15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</row>
    <row r="22" spans="1:19" ht="15" customHeight="1" x14ac:dyDescent="0.25">
      <c r="A22" s="61"/>
      <c r="B22" s="12">
        <f>'Fuel Pressure Multiplier 1'!Q6</f>
        <v>16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</row>
    <row r="23" spans="1:19" ht="15" customHeight="1" x14ac:dyDescent="0.25">
      <c r="A23" s="61"/>
      <c r="B23" s="12">
        <f>'Fuel Pressure Multiplier 1'!R6</f>
        <v>21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</row>
    <row r="24" spans="1:19" ht="15" customHeight="1" x14ac:dyDescent="0.25">
      <c r="A24" s="18"/>
      <c r="B24" s="18"/>
    </row>
    <row r="25" spans="1:19" x14ac:dyDescent="0.25">
      <c r="A25" s="45" t="s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46" t="s">
        <v>97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</sheetData>
  <sheetProtection sheet="1" objects="1" scenarios="1"/>
  <mergeCells count="6">
    <mergeCell ref="A26:S26"/>
    <mergeCell ref="A1:S3"/>
    <mergeCell ref="A4:S4"/>
    <mergeCell ref="A5:A23"/>
    <mergeCell ref="C5:S5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6"/>
  <dimension ref="A1:R10"/>
  <sheetViews>
    <sheetView zoomScaleNormal="100" workbookViewId="0">
      <selection activeCell="B7" sqref="B7:J7"/>
    </sheetView>
  </sheetViews>
  <sheetFormatPr defaultRowHeight="15" x14ac:dyDescent="0.25"/>
  <cols>
    <col min="1" max="1" width="10" customWidth="1"/>
    <col min="2" max="17" width="6.5703125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55" t="s">
        <v>98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8" ht="15" customHeight="1" x14ac:dyDescent="0.35">
      <c r="A5" s="11"/>
      <c r="B5" s="59" t="s">
        <v>90</v>
      </c>
      <c r="C5" s="59"/>
      <c r="D5" s="59"/>
      <c r="E5" s="59"/>
      <c r="F5" s="59"/>
      <c r="G5" s="59"/>
      <c r="H5" s="59"/>
      <c r="I5" s="59"/>
      <c r="J5" s="59"/>
      <c r="K5" s="24"/>
      <c r="L5" s="24"/>
      <c r="M5" s="24"/>
      <c r="N5" s="24"/>
      <c r="O5" s="24"/>
      <c r="P5" s="24"/>
      <c r="Q5" s="24"/>
      <c r="R5" s="24"/>
    </row>
    <row r="6" spans="1:18" x14ac:dyDescent="0.25">
      <c r="A6" s="1"/>
      <c r="B6" s="21">
        <v>0</v>
      </c>
      <c r="C6" s="21">
        <f>B6+12.5</f>
        <v>12.5</v>
      </c>
      <c r="D6" s="21">
        <f t="shared" ref="D6:I6" si="0">C6+12.5</f>
        <v>25</v>
      </c>
      <c r="E6" s="21">
        <f t="shared" si="0"/>
        <v>37.5</v>
      </c>
      <c r="F6" s="21">
        <f t="shared" si="0"/>
        <v>50</v>
      </c>
      <c r="G6" s="21">
        <f t="shared" si="0"/>
        <v>62.5</v>
      </c>
      <c r="H6" s="21">
        <f t="shared" si="0"/>
        <v>75</v>
      </c>
      <c r="I6" s="21">
        <f t="shared" si="0"/>
        <v>87.5</v>
      </c>
      <c r="J6" s="21">
        <f>I6+12.5</f>
        <v>100</v>
      </c>
    </row>
    <row r="7" spans="1:18" x14ac:dyDescent="0.25">
      <c r="A7" s="1" t="s">
        <v>38</v>
      </c>
      <c r="B7" s="16">
        <v>1</v>
      </c>
      <c r="C7" s="16">
        <v>1</v>
      </c>
      <c r="D7" s="16">
        <v>1</v>
      </c>
      <c r="E7" s="16">
        <v>1</v>
      </c>
      <c r="F7" s="16">
        <v>1</v>
      </c>
      <c r="G7" s="16">
        <v>1</v>
      </c>
      <c r="H7" s="16">
        <v>1</v>
      </c>
      <c r="I7" s="16">
        <v>1</v>
      </c>
      <c r="J7" s="16">
        <v>1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99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J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7"/>
  <dimension ref="A1:K8"/>
  <sheetViews>
    <sheetView zoomScaleNormal="100" workbookViewId="0">
      <selection activeCell="B5" sqref="B5"/>
    </sheetView>
  </sheetViews>
  <sheetFormatPr defaultRowHeight="15" x14ac:dyDescent="0.25"/>
  <cols>
    <col min="1" max="1" width="16.7109375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91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91</v>
      </c>
      <c r="B5" s="15">
        <v>1</v>
      </c>
      <c r="C5" t="s">
        <v>93</v>
      </c>
    </row>
    <row r="7" spans="1:11" x14ac:dyDescent="0.25">
      <c r="A7" s="45" t="s">
        <v>1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5">
      <c r="A8" s="46" t="s">
        <v>92</v>
      </c>
      <c r="B8" s="46"/>
      <c r="C8" s="46"/>
      <c r="D8" s="46"/>
      <c r="E8" s="46"/>
      <c r="F8" s="46"/>
      <c r="G8" s="46"/>
      <c r="H8" s="46"/>
      <c r="I8" s="46"/>
      <c r="J8" s="46"/>
      <c r="K8" s="46"/>
    </row>
  </sheetData>
  <sheetProtection sheet="1" objects="1" scenarios="1"/>
  <mergeCells count="4">
    <mergeCell ref="A1:K3"/>
    <mergeCell ref="A4:K4"/>
    <mergeCell ref="A7:K7"/>
    <mergeCell ref="A8:K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8"/>
  <dimension ref="A1:S26"/>
  <sheetViews>
    <sheetView zoomScaleNormal="100" workbookViewId="0">
      <selection activeCell="C7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0" t="s">
        <v>101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35">
      <c r="A5" s="61" t="s">
        <v>61</v>
      </c>
      <c r="B5" s="22"/>
      <c r="C5" s="62" t="s">
        <v>102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1"/>
      <c r="B6" s="33"/>
      <c r="C6" s="34">
        <v>0.2</v>
      </c>
      <c r="D6" s="34">
        <f>C6+0.05</f>
        <v>0.25</v>
      </c>
      <c r="E6" s="34">
        <f t="shared" ref="E6:S6" si="0">D6+0.05</f>
        <v>0.3</v>
      </c>
      <c r="F6" s="34">
        <f t="shared" si="0"/>
        <v>0.35</v>
      </c>
      <c r="G6" s="34">
        <f t="shared" si="0"/>
        <v>0.39999999999999997</v>
      </c>
      <c r="H6" s="34">
        <f t="shared" si="0"/>
        <v>0.44999999999999996</v>
      </c>
      <c r="I6" s="34">
        <f t="shared" si="0"/>
        <v>0.49999999999999994</v>
      </c>
      <c r="J6" s="34">
        <f t="shared" si="0"/>
        <v>0.54999999999999993</v>
      </c>
      <c r="K6" s="34">
        <f t="shared" si="0"/>
        <v>0.6</v>
      </c>
      <c r="L6" s="34">
        <f t="shared" si="0"/>
        <v>0.65</v>
      </c>
      <c r="M6" s="34">
        <f t="shared" si="0"/>
        <v>0.70000000000000007</v>
      </c>
      <c r="N6" s="34">
        <f t="shared" si="0"/>
        <v>0.75000000000000011</v>
      </c>
      <c r="O6" s="34">
        <f t="shared" si="0"/>
        <v>0.80000000000000016</v>
      </c>
      <c r="P6" s="34">
        <f t="shared" si="0"/>
        <v>0.8500000000000002</v>
      </c>
      <c r="Q6" s="34">
        <f t="shared" si="0"/>
        <v>0.90000000000000024</v>
      </c>
      <c r="R6" s="34">
        <f t="shared" si="0"/>
        <v>0.95000000000000029</v>
      </c>
      <c r="S6" s="34">
        <f t="shared" si="0"/>
        <v>1.0000000000000002</v>
      </c>
    </row>
    <row r="7" spans="1:19" ht="15" customHeight="1" x14ac:dyDescent="0.25">
      <c r="A7" s="61"/>
      <c r="B7" s="30">
        <f>'Fuel Pressure Multiplier 1'!B6</f>
        <v>0.4</v>
      </c>
      <c r="C7" s="35">
        <f>INDEX('[5]Short pulse adder 1'!C$24:C$52,MATCH($B7,'[5]Short pulse adder 1'!$B$24:$B$52,0),1)</f>
        <v>-5.55419921875E-3</v>
      </c>
      <c r="D7" s="35">
        <f>INDEX('[5]Short pulse adder 1'!D$24:D$52,MATCH($B7,'[5]Short pulse adder 1'!$B$24:$B$52,0),1)</f>
        <v>-2.74658203125E-3</v>
      </c>
      <c r="E7" s="35">
        <f>INDEX('[5]Short pulse adder 1'!E$24:E$52,MATCH($B7,'[5]Short pulse adder 1'!$B$24:$B$52,0),1)</f>
        <v>1.45263671875E-2</v>
      </c>
      <c r="F7" s="35">
        <f>INDEX('[5]Short pulse adder 1'!F$24:F$52,MATCH($B7,'[5]Short pulse adder 1'!$B$24:$B$52,0),1)</f>
        <v>-2.239990234375E-2</v>
      </c>
      <c r="G7" s="35">
        <f>INDEX('[5]Short pulse adder 1'!G$24:G$52,MATCH($B7,'[5]Short pulse adder 1'!$B$24:$B$52,0),1)</f>
        <v>-5.82275390625E-2</v>
      </c>
      <c r="H7" s="35">
        <f>INDEX('[5]Short pulse adder 1'!H$24:H$52,MATCH($B7,'[5]Short pulse adder 1'!$B$24:$B$52,0),1)</f>
        <v>1.85546875E-2</v>
      </c>
      <c r="I7" s="35">
        <f>INDEX('[5]Short pulse adder 1'!I$24:I$52,MATCH($B7,'[5]Short pulse adder 1'!$B$24:$B$52,0),1)</f>
        <v>4.608154296875E-2</v>
      </c>
      <c r="J7" s="35">
        <f>INDEX('[5]Short pulse adder 1'!J$24:J$52,MATCH($B7,'[5]Short pulse adder 1'!$B$24:$B$52,0),1)</f>
        <v>7.354736328125E-2</v>
      </c>
      <c r="K7" s="35">
        <f>INDEX('[5]Short pulse adder 1'!K$24:K$52,MATCH($B7,'[5]Short pulse adder 1'!$B$24:$B$52,0),1)</f>
        <v>0.10107421875</v>
      </c>
      <c r="L7" s="35">
        <f>INDEX('[5]Short pulse adder 1'!L$24:L$52,MATCH($B7,'[5]Short pulse adder 1'!$B$24:$B$52,0),1)</f>
        <v>0.16302490234375</v>
      </c>
      <c r="M7" s="35">
        <f>INDEX('[5]Short pulse adder 1'!M$24:M$52,MATCH($B7,'[5]Short pulse adder 1'!$B$24:$B$52,0),1)</f>
        <v>0.2650146484375</v>
      </c>
      <c r="N7" s="35">
        <f>INDEX('[5]Short pulse adder 1'!N$24:N$52,MATCH($B7,'[5]Short pulse adder 1'!$B$24:$B$52,0),1)</f>
        <v>0.2496337890625</v>
      </c>
      <c r="O7" s="35">
        <f>INDEX('[5]Short pulse adder 1'!O$24:O$52,MATCH($B7,'[5]Short pulse adder 1'!$B$24:$B$52,0),1)</f>
        <v>0.487060546875</v>
      </c>
      <c r="P7" s="35">
        <f>INDEX('[5]Short pulse adder 1'!P$24:P$52,MATCH($B7,'[5]Short pulse adder 1'!$B$24:$B$52,0),1)</f>
        <v>0.21600341796875</v>
      </c>
      <c r="Q7" s="35">
        <f>INDEX('[5]Short pulse adder 1'!Q$24:Q$52,MATCH($B7,'[5]Short pulse adder 1'!$B$24:$B$52,0),1)</f>
        <v>0.406005859375</v>
      </c>
      <c r="R7" s="35">
        <f>INDEX('[5]Short pulse adder 1'!R$24:R$52,MATCH($B7,'[5]Short pulse adder 1'!$B$24:$B$52,0),1)</f>
        <v>0.52520751953125</v>
      </c>
      <c r="S7" s="35">
        <f>INDEX('[5]Short pulse adder 1'!S$24:S$52,MATCH($B7,'[5]Short pulse adder 1'!$B$24:$B$52,0),1)</f>
        <v>0.52520751953125</v>
      </c>
    </row>
    <row r="8" spans="1:19" ht="15" customHeight="1" x14ac:dyDescent="0.25">
      <c r="A8" s="61"/>
      <c r="B8" s="30">
        <f>'Fuel Pressure Multiplier 1'!C6</f>
        <v>1</v>
      </c>
      <c r="C8" s="35">
        <f>INDEX('[5]Short pulse adder 1'!C$24:C$52,MATCH($B8,'[5]Short pulse adder 1'!$B$24:$B$52,0),1)</f>
        <v>-5.55419921875E-3</v>
      </c>
      <c r="D8" s="35">
        <f>INDEX('[5]Short pulse adder 1'!D$24:D$52,MATCH($B8,'[5]Short pulse adder 1'!$B$24:$B$52,0),1)</f>
        <v>-2.74658203125E-3</v>
      </c>
      <c r="E8" s="35">
        <f>INDEX('[5]Short pulse adder 1'!E$24:E$52,MATCH($B8,'[5]Short pulse adder 1'!$B$24:$B$52,0),1)</f>
        <v>1.45263671875E-2</v>
      </c>
      <c r="F8" s="35">
        <f>INDEX('[5]Short pulse adder 1'!F$24:F$52,MATCH($B8,'[5]Short pulse adder 1'!$B$24:$B$52,0),1)</f>
        <v>-2.239990234375E-2</v>
      </c>
      <c r="G8" s="35">
        <f>INDEX('[5]Short pulse adder 1'!G$24:G$52,MATCH($B8,'[5]Short pulse adder 1'!$B$24:$B$52,0),1)</f>
        <v>-5.82275390625E-2</v>
      </c>
      <c r="H8" s="35">
        <f>INDEX('[5]Short pulse adder 1'!H$24:H$52,MATCH($B8,'[5]Short pulse adder 1'!$B$24:$B$52,0),1)</f>
        <v>1.85546875E-2</v>
      </c>
      <c r="I8" s="35">
        <f>INDEX('[5]Short pulse adder 1'!I$24:I$52,MATCH($B8,'[5]Short pulse adder 1'!$B$24:$B$52,0),1)</f>
        <v>4.608154296875E-2</v>
      </c>
      <c r="J8" s="35">
        <f>INDEX('[5]Short pulse adder 1'!J$24:J$52,MATCH($B8,'[5]Short pulse adder 1'!$B$24:$B$52,0),1)</f>
        <v>7.354736328125E-2</v>
      </c>
      <c r="K8" s="35">
        <f>INDEX('[5]Short pulse adder 1'!K$24:K$52,MATCH($B8,'[5]Short pulse adder 1'!$B$24:$B$52,0),1)</f>
        <v>0.10107421875</v>
      </c>
      <c r="L8" s="35">
        <f>INDEX('[5]Short pulse adder 1'!L$24:L$52,MATCH($B8,'[5]Short pulse adder 1'!$B$24:$B$52,0),1)</f>
        <v>0.16302490234375</v>
      </c>
      <c r="M8" s="35">
        <f>INDEX('[5]Short pulse adder 1'!M$24:M$52,MATCH($B8,'[5]Short pulse adder 1'!$B$24:$B$52,0),1)</f>
        <v>0.2650146484375</v>
      </c>
      <c r="N8" s="35">
        <f>INDEX('[5]Short pulse adder 1'!N$24:N$52,MATCH($B8,'[5]Short pulse adder 1'!$B$24:$B$52,0),1)</f>
        <v>0.2496337890625</v>
      </c>
      <c r="O8" s="35">
        <f>INDEX('[5]Short pulse adder 1'!O$24:O$52,MATCH($B8,'[5]Short pulse adder 1'!$B$24:$B$52,0),1)</f>
        <v>0.487060546875</v>
      </c>
      <c r="P8" s="35">
        <f>INDEX('[5]Short pulse adder 1'!P$24:P$52,MATCH($B8,'[5]Short pulse adder 1'!$B$24:$B$52,0),1)</f>
        <v>0.21600341796875</v>
      </c>
      <c r="Q8" s="35">
        <f>INDEX('[5]Short pulse adder 1'!Q$24:Q$52,MATCH($B8,'[5]Short pulse adder 1'!$B$24:$B$52,0),1)</f>
        <v>0.406005859375</v>
      </c>
      <c r="R8" s="35">
        <f>INDEX('[5]Short pulse adder 1'!R$24:R$52,MATCH($B8,'[5]Short pulse adder 1'!$B$24:$B$52,0),1)</f>
        <v>0.52520751953125</v>
      </c>
      <c r="S8" s="35">
        <f>INDEX('[5]Short pulse adder 1'!S$24:S$52,MATCH($B8,'[5]Short pulse adder 1'!$B$24:$B$52,0),1)</f>
        <v>0.52520751953125</v>
      </c>
    </row>
    <row r="9" spans="1:19" ht="15" customHeight="1" x14ac:dyDescent="0.25">
      <c r="A9" s="61"/>
      <c r="B9" s="30">
        <f>'Fuel Pressure Multiplier 1'!D6</f>
        <v>2</v>
      </c>
      <c r="C9" s="35">
        <f>INDEX('[5]Short pulse adder 1'!C$24:C$52,MATCH($B9,'[5]Short pulse adder 1'!$B$24:$B$52,0),1)</f>
        <v>-5.55419921875E-3</v>
      </c>
      <c r="D9" s="35">
        <f>INDEX('[5]Short pulse adder 1'!D$24:D$52,MATCH($B9,'[5]Short pulse adder 1'!$B$24:$B$52,0),1)</f>
        <v>-2.74658203125E-3</v>
      </c>
      <c r="E9" s="35">
        <f>INDEX('[5]Short pulse adder 1'!E$24:E$52,MATCH($B9,'[5]Short pulse adder 1'!$B$24:$B$52,0),1)</f>
        <v>1.45263671875E-2</v>
      </c>
      <c r="F9" s="35">
        <f>INDEX('[5]Short pulse adder 1'!F$24:F$52,MATCH($B9,'[5]Short pulse adder 1'!$B$24:$B$52,0),1)</f>
        <v>-2.239990234375E-2</v>
      </c>
      <c r="G9" s="35">
        <f>INDEX('[5]Short pulse adder 1'!G$24:G$52,MATCH($B9,'[5]Short pulse adder 1'!$B$24:$B$52,0),1)</f>
        <v>-5.82275390625E-2</v>
      </c>
      <c r="H9" s="35">
        <f>INDEX('[5]Short pulse adder 1'!H$24:H$52,MATCH($B9,'[5]Short pulse adder 1'!$B$24:$B$52,0),1)</f>
        <v>1.85546875E-2</v>
      </c>
      <c r="I9" s="35">
        <f>INDEX('[5]Short pulse adder 1'!I$24:I$52,MATCH($B9,'[5]Short pulse adder 1'!$B$24:$B$52,0),1)</f>
        <v>4.608154296875E-2</v>
      </c>
      <c r="J9" s="35">
        <f>INDEX('[5]Short pulse adder 1'!J$24:J$52,MATCH($B9,'[5]Short pulse adder 1'!$B$24:$B$52,0),1)</f>
        <v>7.354736328125E-2</v>
      </c>
      <c r="K9" s="35">
        <f>INDEX('[5]Short pulse adder 1'!K$24:K$52,MATCH($B9,'[5]Short pulse adder 1'!$B$24:$B$52,0),1)</f>
        <v>0.10107421875</v>
      </c>
      <c r="L9" s="35">
        <f>INDEX('[5]Short pulse adder 1'!L$24:L$52,MATCH($B9,'[5]Short pulse adder 1'!$B$24:$B$52,0),1)</f>
        <v>0.16302490234375</v>
      </c>
      <c r="M9" s="35">
        <f>INDEX('[5]Short pulse adder 1'!M$24:M$52,MATCH($B9,'[5]Short pulse adder 1'!$B$24:$B$52,0),1)</f>
        <v>0.2650146484375</v>
      </c>
      <c r="N9" s="35">
        <f>INDEX('[5]Short pulse adder 1'!N$24:N$52,MATCH($B9,'[5]Short pulse adder 1'!$B$24:$B$52,0),1)</f>
        <v>0.2496337890625</v>
      </c>
      <c r="O9" s="35">
        <f>INDEX('[5]Short pulse adder 1'!O$24:O$52,MATCH($B9,'[5]Short pulse adder 1'!$B$24:$B$52,0),1)</f>
        <v>0.487060546875</v>
      </c>
      <c r="P9" s="35">
        <f>INDEX('[5]Short pulse adder 1'!P$24:P$52,MATCH($B9,'[5]Short pulse adder 1'!$B$24:$B$52,0),1)</f>
        <v>0.21600341796875</v>
      </c>
      <c r="Q9" s="35">
        <f>INDEX('[5]Short pulse adder 1'!Q$24:Q$52,MATCH($B9,'[5]Short pulse adder 1'!$B$24:$B$52,0),1)</f>
        <v>0.22802734375</v>
      </c>
      <c r="R9" s="35">
        <f>INDEX('[5]Short pulse adder 1'!R$24:R$52,MATCH($B9,'[5]Short pulse adder 1'!$B$24:$B$52,0),1)</f>
        <v>0.35003662109375</v>
      </c>
      <c r="S9" s="35">
        <f>INDEX('[5]Short pulse adder 1'!S$24:S$52,MATCH($B9,'[5]Short pulse adder 1'!$B$24:$B$52,0),1)</f>
        <v>0.35003662109375</v>
      </c>
    </row>
    <row r="10" spans="1:19" ht="15" customHeight="1" x14ac:dyDescent="0.25">
      <c r="A10" s="61"/>
      <c r="B10" s="30">
        <f>'Fuel Pressure Multiplier 1'!E6</f>
        <v>3</v>
      </c>
      <c r="C10" s="35">
        <f>INDEX('[5]Short pulse adder 1'!C$24:C$52,MATCH($B10,'[5]Short pulse adder 1'!$B$24:$B$52,0),1)</f>
        <v>-5.55419921875E-3</v>
      </c>
      <c r="D10" s="35">
        <f>INDEX('[5]Short pulse adder 1'!D$24:D$52,MATCH($B10,'[5]Short pulse adder 1'!$B$24:$B$52,0),1)</f>
        <v>-2.74658203125E-3</v>
      </c>
      <c r="E10" s="35">
        <f>INDEX('[5]Short pulse adder 1'!E$24:E$52,MATCH($B10,'[5]Short pulse adder 1'!$B$24:$B$52,0),1)</f>
        <v>1.45263671875E-2</v>
      </c>
      <c r="F10" s="35">
        <f>INDEX('[5]Short pulse adder 1'!F$24:F$52,MATCH($B10,'[5]Short pulse adder 1'!$B$24:$B$52,0),1)</f>
        <v>1.46484375E-2</v>
      </c>
      <c r="G10" s="35">
        <f>INDEX('[5]Short pulse adder 1'!G$24:G$52,MATCH($B10,'[5]Short pulse adder 1'!$B$24:$B$52,0),1)</f>
        <v>-5.438232421875E-2</v>
      </c>
      <c r="H10" s="35">
        <f>INDEX('[5]Short pulse adder 1'!H$24:H$52,MATCH($B10,'[5]Short pulse adder 1'!$B$24:$B$52,0),1)</f>
        <v>-2.81982421875E-2</v>
      </c>
      <c r="I10" s="35">
        <f>INDEX('[5]Short pulse adder 1'!I$24:I$52,MATCH($B10,'[5]Short pulse adder 1'!$B$24:$B$52,0),1)</f>
        <v>-3.997802734375E-2</v>
      </c>
      <c r="J10" s="35">
        <f>INDEX('[5]Short pulse adder 1'!J$24:J$52,MATCH($B10,'[5]Short pulse adder 1'!$B$24:$B$52,0),1)</f>
        <v>-6.16455078125E-3</v>
      </c>
      <c r="K10" s="35">
        <f>INDEX('[5]Short pulse adder 1'!K$24:K$52,MATCH($B10,'[5]Short pulse adder 1'!$B$24:$B$52,0),1)</f>
        <v>1.776123046875E-2</v>
      </c>
      <c r="L10" s="35">
        <f>INDEX('[5]Short pulse adder 1'!L$24:L$52,MATCH($B10,'[5]Short pulse adder 1'!$B$24:$B$52,0),1)</f>
        <v>4.62646484375E-2</v>
      </c>
      <c r="M10" s="35">
        <f>INDEX('[5]Short pulse adder 1'!M$24:M$52,MATCH($B10,'[5]Short pulse adder 1'!$B$24:$B$52,0),1)</f>
        <v>8.209228515625E-2</v>
      </c>
      <c r="N10" s="35">
        <f>INDEX('[5]Short pulse adder 1'!N$24:N$52,MATCH($B10,'[5]Short pulse adder 1'!$B$24:$B$52,0),1)</f>
        <v>0.224609375</v>
      </c>
      <c r="O10" s="35">
        <f>INDEX('[5]Short pulse adder 1'!O$24:O$52,MATCH($B10,'[5]Short pulse adder 1'!$B$24:$B$52,0),1)</f>
        <v>0.4840087890625</v>
      </c>
      <c r="P10" s="35">
        <f>INDEX('[5]Short pulse adder 1'!P$24:P$52,MATCH($B10,'[5]Short pulse adder 1'!$B$24:$B$52,0),1)</f>
        <v>0.536376953125</v>
      </c>
      <c r="Q10" s="35">
        <f>INDEX('[5]Short pulse adder 1'!Q$24:Q$52,MATCH($B10,'[5]Short pulse adder 1'!$B$24:$B$52,0),1)</f>
        <v>0.36224365234375</v>
      </c>
      <c r="R10" s="35">
        <f>INDEX('[5]Short pulse adder 1'!R$24:R$52,MATCH($B10,'[5]Short pulse adder 1'!$B$24:$B$52,0),1)</f>
        <v>0.1881103515625</v>
      </c>
      <c r="S10" s="35">
        <f>INDEX('[5]Short pulse adder 1'!S$24:S$52,MATCH($B10,'[5]Short pulse adder 1'!$B$24:$B$52,0),1)</f>
        <v>0.1881103515625</v>
      </c>
    </row>
    <row r="11" spans="1:19" ht="15" customHeight="1" x14ac:dyDescent="0.25">
      <c r="A11" s="61"/>
      <c r="B11" s="30">
        <f>'Fuel Pressure Multiplier 1'!F6</f>
        <v>4</v>
      </c>
      <c r="C11" s="35">
        <f>INDEX('[5]Short pulse adder 1'!C$24:C$52,MATCH($B11,'[5]Short pulse adder 1'!$B$24:$B$52,0),1)</f>
        <v>-5.9814453125E-3</v>
      </c>
      <c r="D11" s="35">
        <f>INDEX('[5]Short pulse adder 1'!D$24:D$52,MATCH($B11,'[5]Short pulse adder 1'!$B$24:$B$52,0),1)</f>
        <v>1.904296875E-2</v>
      </c>
      <c r="E11" s="35">
        <f>INDEX('[5]Short pulse adder 1'!E$24:E$52,MATCH($B11,'[5]Short pulse adder 1'!$B$24:$B$52,0),1)</f>
        <v>4.40673828125E-2</v>
      </c>
      <c r="F11" s="35">
        <f>INDEX('[5]Short pulse adder 1'!F$24:F$52,MATCH($B11,'[5]Short pulse adder 1'!$B$24:$B$52,0),1)</f>
        <v>6.9091796875E-2</v>
      </c>
      <c r="G11" s="35">
        <f>INDEX('[5]Short pulse adder 1'!G$24:G$52,MATCH($B11,'[5]Short pulse adder 1'!$B$24:$B$52,0),1)</f>
        <v>-6.28662109375E-2</v>
      </c>
      <c r="H11" s="35">
        <f>INDEX('[5]Short pulse adder 1'!H$24:H$52,MATCH($B11,'[5]Short pulse adder 1'!$B$24:$B$52,0),1)</f>
        <v>-3.6376953125E-2</v>
      </c>
      <c r="I11" s="35">
        <f>INDEX('[5]Short pulse adder 1'!I$24:I$52,MATCH($B11,'[5]Short pulse adder 1'!$B$24:$B$52,0),1)</f>
        <v>-4.412841796875E-2</v>
      </c>
      <c r="J11" s="35">
        <f>INDEX('[5]Short pulse adder 1'!J$24:J$52,MATCH($B11,'[5]Short pulse adder 1'!$B$24:$B$52,0),1)</f>
        <v>-4.400634765625E-2</v>
      </c>
      <c r="K11" s="35">
        <f>INDEX('[5]Short pulse adder 1'!K$24:K$52,MATCH($B11,'[5]Short pulse adder 1'!$B$24:$B$52,0),1)</f>
        <v>3.558349609375E-2</v>
      </c>
      <c r="L11" s="35">
        <f>INDEX('[5]Short pulse adder 1'!L$24:L$52,MATCH($B11,'[5]Short pulse adder 1'!$B$24:$B$52,0),1)</f>
        <v>-7.672119140625E-2</v>
      </c>
      <c r="M11" s="35">
        <f>INDEX('[5]Short pulse adder 1'!M$24:M$52,MATCH($B11,'[5]Short pulse adder 1'!$B$24:$B$52,0),1)</f>
        <v>-6.201171875E-2</v>
      </c>
      <c r="N11" s="35">
        <f>INDEX('[5]Short pulse adder 1'!N$24:N$52,MATCH($B11,'[5]Short pulse adder 1'!$B$24:$B$52,0),1)</f>
        <v>0.10748291015625</v>
      </c>
      <c r="O11" s="35">
        <f>INDEX('[5]Short pulse adder 1'!O$24:O$52,MATCH($B11,'[5]Short pulse adder 1'!$B$24:$B$52,0),1)</f>
        <v>0.11663818359375</v>
      </c>
      <c r="P11" s="35">
        <f>INDEX('[5]Short pulse adder 1'!P$24:P$52,MATCH($B11,'[5]Short pulse adder 1'!$B$24:$B$52,0),1)</f>
        <v>0.125732421875</v>
      </c>
      <c r="Q11" s="35">
        <f>INDEX('[5]Short pulse adder 1'!Q$24:Q$52,MATCH($B11,'[5]Short pulse adder 1'!$B$24:$B$52,0),1)</f>
        <v>0.13482666015625</v>
      </c>
      <c r="R11" s="35">
        <f>INDEX('[5]Short pulse adder 1'!R$24:R$52,MATCH($B11,'[5]Short pulse adder 1'!$B$24:$B$52,0),1)</f>
        <v>0.14398193359375</v>
      </c>
      <c r="S11" s="35">
        <f>INDEX('[5]Short pulse adder 1'!S$24:S$52,MATCH($B11,'[5]Short pulse adder 1'!$B$24:$B$52,0),1)</f>
        <v>0.14398193359375</v>
      </c>
    </row>
    <row r="12" spans="1:19" ht="15" customHeight="1" x14ac:dyDescent="0.25">
      <c r="A12" s="61"/>
      <c r="B12" s="30">
        <f>'Fuel Pressure Multiplier 1'!G6</f>
        <v>5</v>
      </c>
      <c r="C12" s="35">
        <f>INDEX('[5]Short pulse adder 1'!C$24:C$52,MATCH($B12,'[5]Short pulse adder 1'!$B$24:$B$52,0),1)</f>
        <v>5.67626953125E-3</v>
      </c>
      <c r="D12" s="35">
        <f>INDEX('[5]Short pulse adder 1'!D$24:D$52,MATCH($B12,'[5]Short pulse adder 1'!$B$24:$B$52,0),1)</f>
        <v>-2.99072265625E-3</v>
      </c>
      <c r="E12" s="35">
        <f>INDEX('[5]Short pulse adder 1'!E$24:E$52,MATCH($B12,'[5]Short pulse adder 1'!$B$24:$B$52,0),1)</f>
        <v>-1.971435546875E-2</v>
      </c>
      <c r="F12" s="35">
        <f>INDEX('[5]Short pulse adder 1'!F$24:F$52,MATCH($B12,'[5]Short pulse adder 1'!$B$24:$B$52,0),1)</f>
        <v>-3.668212890625E-2</v>
      </c>
      <c r="G12" s="35">
        <f>INDEX('[5]Short pulse adder 1'!G$24:G$52,MATCH($B12,'[5]Short pulse adder 1'!$B$24:$B$52,0),1)</f>
        <v>-4.852294921875E-2</v>
      </c>
      <c r="H12" s="35">
        <f>INDEX('[5]Short pulse adder 1'!H$24:H$52,MATCH($B12,'[5]Short pulse adder 1'!$B$24:$B$52,0),1)</f>
        <v>1.26953125E-2</v>
      </c>
      <c r="I12" s="35">
        <f>INDEX('[5]Short pulse adder 1'!I$24:I$52,MATCH($B12,'[5]Short pulse adder 1'!$B$24:$B$52,0),1)</f>
        <v>2.42919921875E-2</v>
      </c>
      <c r="J12" s="35">
        <f>INDEX('[5]Short pulse adder 1'!J$24:J$52,MATCH($B12,'[5]Short pulse adder 1'!$B$24:$B$52,0),1)</f>
        <v>-5.908203125E-2</v>
      </c>
      <c r="K12" s="35">
        <f>INDEX('[5]Short pulse adder 1'!K$24:K$52,MATCH($B12,'[5]Short pulse adder 1'!$B$24:$B$52,0),1)</f>
        <v>-0.1241455078125</v>
      </c>
      <c r="L12" s="35">
        <f>INDEX('[5]Short pulse adder 1'!L$24:L$52,MATCH($B12,'[5]Short pulse adder 1'!$B$24:$B$52,0),1)</f>
        <v>-0.122314453125</v>
      </c>
      <c r="M12" s="35">
        <f>INDEX('[5]Short pulse adder 1'!M$24:M$52,MATCH($B12,'[5]Short pulse adder 1'!$B$24:$B$52,0),1)</f>
        <v>-0.129638671875</v>
      </c>
      <c r="N12" s="35">
        <f>INDEX('[5]Short pulse adder 1'!N$24:N$52,MATCH($B12,'[5]Short pulse adder 1'!$B$24:$B$52,0),1)</f>
        <v>-0.18597412109375</v>
      </c>
      <c r="O12" s="35">
        <f>INDEX('[5]Short pulse adder 1'!O$24:O$52,MATCH($B12,'[5]Short pulse adder 1'!$B$24:$B$52,0),1)</f>
        <v>-7.208251953125E-2</v>
      </c>
      <c r="P12" s="35">
        <f>INDEX('[5]Short pulse adder 1'!P$24:P$52,MATCH($B12,'[5]Short pulse adder 1'!$B$24:$B$52,0),1)</f>
        <v>-1.40380859375E-3</v>
      </c>
      <c r="Q12" s="35">
        <f>INDEX('[5]Short pulse adder 1'!Q$24:Q$52,MATCH($B12,'[5]Short pulse adder 1'!$B$24:$B$52,0),1)</f>
        <v>0.1263427734375</v>
      </c>
      <c r="R12" s="35">
        <f>INDEX('[5]Short pulse adder 1'!R$24:R$52,MATCH($B12,'[5]Short pulse adder 1'!$B$24:$B$52,0),1)</f>
        <v>9.1796875E-2</v>
      </c>
      <c r="S12" s="35">
        <f>INDEX('[5]Short pulse adder 1'!S$24:S$52,MATCH($B12,'[5]Short pulse adder 1'!$B$24:$B$52,0),1)</f>
        <v>9.1796875E-2</v>
      </c>
    </row>
    <row r="13" spans="1:19" ht="15" customHeight="1" x14ac:dyDescent="0.25">
      <c r="A13" s="61"/>
      <c r="B13" s="30">
        <f>'Fuel Pressure Multiplier 1'!H6</f>
        <v>6</v>
      </c>
      <c r="C13" s="35">
        <f>INDEX('[5]Short pulse adder 1'!C$24:C$52,MATCH($B13,'[5]Short pulse adder 1'!$B$24:$B$52,0),1)</f>
        <v>5.0048828125E-3</v>
      </c>
      <c r="D13" s="35">
        <f>INDEX('[5]Short pulse adder 1'!D$24:D$52,MATCH($B13,'[5]Short pulse adder 1'!$B$24:$B$52,0),1)</f>
        <v>-7.50732421875E-3</v>
      </c>
      <c r="E13" s="35">
        <f>INDEX('[5]Short pulse adder 1'!E$24:E$52,MATCH($B13,'[5]Short pulse adder 1'!$B$24:$B$52,0),1)</f>
        <v>-2.001953125E-2</v>
      </c>
      <c r="F13" s="35">
        <f>INDEX('[5]Short pulse adder 1'!F$24:F$52,MATCH($B13,'[5]Short pulse adder 1'!$B$24:$B$52,0),1)</f>
        <v>-3.253173828125E-2</v>
      </c>
      <c r="G13" s="35">
        <f>INDEX('[5]Short pulse adder 1'!G$24:G$52,MATCH($B13,'[5]Short pulse adder 1'!$B$24:$B$52,0),1)</f>
        <v>-4.50439453125E-2</v>
      </c>
      <c r="H13" s="35">
        <f>INDEX('[5]Short pulse adder 1'!H$24:H$52,MATCH($B13,'[5]Short pulse adder 1'!$B$24:$B$52,0),1)</f>
        <v>-2.1484375E-2</v>
      </c>
      <c r="I13" s="35">
        <f>INDEX('[5]Short pulse adder 1'!I$24:I$52,MATCH($B13,'[5]Short pulse adder 1'!$B$24:$B$52,0),1)</f>
        <v>-1.220703125E-3</v>
      </c>
      <c r="J13" s="35">
        <f>INDEX('[5]Short pulse adder 1'!J$24:J$52,MATCH($B13,'[5]Short pulse adder 1'!$B$24:$B$52,0),1)</f>
        <v>5.126953125E-3</v>
      </c>
      <c r="K13" s="35">
        <f>INDEX('[5]Short pulse adder 1'!K$24:K$52,MATCH($B13,'[5]Short pulse adder 1'!$B$24:$B$52,0),1)</f>
        <v>-7.99560546875E-2</v>
      </c>
      <c r="L13" s="35">
        <f>INDEX('[5]Short pulse adder 1'!L$24:L$52,MATCH($B13,'[5]Short pulse adder 1'!$B$24:$B$52,0),1)</f>
        <v>-8.642578125E-2</v>
      </c>
      <c r="M13" s="35">
        <f>INDEX('[5]Short pulse adder 1'!M$24:M$52,MATCH($B13,'[5]Short pulse adder 1'!$B$24:$B$52,0),1)</f>
        <v>-6.45751953125E-2</v>
      </c>
      <c r="N13" s="35">
        <f>INDEX('[5]Short pulse adder 1'!N$24:N$52,MATCH($B13,'[5]Short pulse adder 1'!$B$24:$B$52,0),1)</f>
        <v>-0.12884521484375</v>
      </c>
      <c r="O13" s="35">
        <f>INDEX('[5]Short pulse adder 1'!O$24:O$52,MATCH($B13,'[5]Short pulse adder 1'!$B$24:$B$52,0),1)</f>
        <v>-0.1217041015625</v>
      </c>
      <c r="P13" s="35">
        <f>INDEX('[5]Short pulse adder 1'!P$24:P$52,MATCH($B13,'[5]Short pulse adder 1'!$B$24:$B$52,0),1)</f>
        <v>-0.11968994140625</v>
      </c>
      <c r="Q13" s="35">
        <f>INDEX('[5]Short pulse adder 1'!Q$24:Q$52,MATCH($B13,'[5]Short pulse adder 1'!$B$24:$B$52,0),1)</f>
        <v>-4.3701171875E-2</v>
      </c>
      <c r="R13" s="35">
        <f>INDEX('[5]Short pulse adder 1'!R$24:R$52,MATCH($B13,'[5]Short pulse adder 1'!$B$24:$B$52,0),1)</f>
        <v>-2.0751953125E-2</v>
      </c>
      <c r="S13" s="35">
        <f>INDEX('[5]Short pulse adder 1'!S$24:S$52,MATCH($B13,'[5]Short pulse adder 1'!$B$24:$B$52,0),1)</f>
        <v>-2.0751953125E-2</v>
      </c>
    </row>
    <row r="14" spans="1:19" ht="15" customHeight="1" x14ac:dyDescent="0.25">
      <c r="A14" s="61"/>
      <c r="B14" s="30">
        <f>'Fuel Pressure Multiplier 1'!I6</f>
        <v>7</v>
      </c>
      <c r="C14" s="35">
        <f>INDEX('[5]Short pulse adder 1'!C$24:C$52,MATCH($B14,'[5]Short pulse adder 1'!$B$24:$B$52,0),1)</f>
        <v>4.33349609375E-3</v>
      </c>
      <c r="D14" s="35">
        <f>INDEX('[5]Short pulse adder 1'!D$24:D$52,MATCH($B14,'[5]Short pulse adder 1'!$B$24:$B$52,0),1)</f>
        <v>-6.8359375E-3</v>
      </c>
      <c r="E14" s="35">
        <f>INDEX('[5]Short pulse adder 1'!E$24:E$52,MATCH($B14,'[5]Short pulse adder 1'!$B$24:$B$52,0),1)</f>
        <v>-1.806640625E-2</v>
      </c>
      <c r="F14" s="35">
        <f>INDEX('[5]Short pulse adder 1'!F$24:F$52,MATCH($B14,'[5]Short pulse adder 1'!$B$24:$B$52,0),1)</f>
        <v>-2.923583984375E-2</v>
      </c>
      <c r="G14" s="35">
        <f>INDEX('[5]Short pulse adder 1'!G$24:G$52,MATCH($B14,'[5]Short pulse adder 1'!$B$24:$B$52,0),1)</f>
        <v>-4.04052734375E-2</v>
      </c>
      <c r="H14" s="35">
        <f>INDEX('[5]Short pulse adder 1'!H$24:H$52,MATCH($B14,'[5]Short pulse adder 1'!$B$24:$B$52,0),1)</f>
        <v>1.983642578125E-2</v>
      </c>
      <c r="I14" s="35">
        <f>INDEX('[5]Short pulse adder 1'!I$24:I$52,MATCH($B14,'[5]Short pulse adder 1'!$B$24:$B$52,0),1)</f>
        <v>-1.239013671875E-2</v>
      </c>
      <c r="J14" s="35">
        <f>INDEX('[5]Short pulse adder 1'!J$24:J$52,MATCH($B14,'[5]Short pulse adder 1'!$B$24:$B$52,0),1)</f>
        <v>4.4677734375E-2</v>
      </c>
      <c r="K14" s="35">
        <f>INDEX('[5]Short pulse adder 1'!K$24:K$52,MATCH($B14,'[5]Short pulse adder 1'!$B$24:$B$52,0),1)</f>
        <v>9.09423828125E-3</v>
      </c>
      <c r="L14" s="35">
        <f>INDEX('[5]Short pulse adder 1'!L$24:L$52,MATCH($B14,'[5]Short pulse adder 1'!$B$24:$B$52,0),1)</f>
        <v>-2.301025390625E-2</v>
      </c>
      <c r="M14" s="35">
        <f>INDEX('[5]Short pulse adder 1'!M$24:M$52,MATCH($B14,'[5]Short pulse adder 1'!$B$24:$B$52,0),1)</f>
        <v>-7.8857421875E-2</v>
      </c>
      <c r="N14" s="35">
        <f>INDEX('[5]Short pulse adder 1'!N$24:N$52,MATCH($B14,'[5]Short pulse adder 1'!$B$24:$B$52,0),1)</f>
        <v>-6.915283203125E-2</v>
      </c>
      <c r="O14" s="35">
        <f>INDEX('[5]Short pulse adder 1'!O$24:O$52,MATCH($B14,'[5]Short pulse adder 1'!$B$24:$B$52,0),1)</f>
        <v>-5.328369140625E-2</v>
      </c>
      <c r="P14" s="35">
        <f>INDEX('[5]Short pulse adder 1'!P$24:P$52,MATCH($B14,'[5]Short pulse adder 1'!$B$24:$B$52,0),1)</f>
        <v>-7.379150390625E-2</v>
      </c>
      <c r="Q14" s="35">
        <f>INDEX('[5]Short pulse adder 1'!Q$24:Q$52,MATCH($B14,'[5]Short pulse adder 1'!$B$24:$B$52,0),1)</f>
        <v>7.568359375E-3</v>
      </c>
      <c r="R14" s="35">
        <f>INDEX('[5]Short pulse adder 1'!R$24:R$52,MATCH($B14,'[5]Short pulse adder 1'!$B$24:$B$52,0),1)</f>
        <v>7.061767578125E-2</v>
      </c>
      <c r="S14" s="35">
        <f>INDEX('[5]Short pulse adder 1'!S$24:S$52,MATCH($B14,'[5]Short pulse adder 1'!$B$24:$B$52,0),1)</f>
        <v>7.061767578125E-2</v>
      </c>
    </row>
    <row r="15" spans="1:19" ht="15" customHeight="1" x14ac:dyDescent="0.25">
      <c r="A15" s="61"/>
      <c r="B15" s="30">
        <f>'Fuel Pressure Multiplier 1'!J6</f>
        <v>8</v>
      </c>
      <c r="C15" s="35">
        <f>INDEX('[5]Short pulse adder 1'!C$24:C$52,MATCH($B15,'[5]Short pulse adder 1'!$B$24:$B$52,0),1)</f>
        <v>3.662109375E-3</v>
      </c>
      <c r="D15" s="35">
        <f>INDEX('[5]Short pulse adder 1'!D$24:D$52,MATCH($B15,'[5]Short pulse adder 1'!$B$24:$B$52,0),1)</f>
        <v>-7.14111328125E-3</v>
      </c>
      <c r="E15" s="35">
        <f>INDEX('[5]Short pulse adder 1'!E$24:E$52,MATCH($B15,'[5]Short pulse adder 1'!$B$24:$B$52,0),1)</f>
        <v>-1.800537109375E-2</v>
      </c>
      <c r="F15" s="35">
        <f>INDEX('[5]Short pulse adder 1'!F$24:F$52,MATCH($B15,'[5]Short pulse adder 1'!$B$24:$B$52,0),1)</f>
        <v>-2.880859375E-2</v>
      </c>
      <c r="G15" s="35">
        <f>INDEX('[5]Short pulse adder 1'!G$24:G$52,MATCH($B15,'[5]Short pulse adder 1'!$B$24:$B$52,0),1)</f>
        <v>-3.96728515625E-2</v>
      </c>
      <c r="H15" s="35">
        <f>INDEX('[5]Short pulse adder 1'!H$24:H$52,MATCH($B15,'[5]Short pulse adder 1'!$B$24:$B$52,0),1)</f>
        <v>-3.5400390625E-2</v>
      </c>
      <c r="I15" s="35">
        <f>INDEX('[5]Short pulse adder 1'!I$24:I$52,MATCH($B15,'[5]Short pulse adder 1'!$B$24:$B$52,0),1)</f>
        <v>-1.77001953125E-3</v>
      </c>
      <c r="J15" s="35">
        <f>INDEX('[5]Short pulse adder 1'!J$24:J$52,MATCH($B15,'[5]Short pulse adder 1'!$B$24:$B$52,0),1)</f>
        <v>2.55126953125E-2</v>
      </c>
      <c r="K15" s="35">
        <f>INDEX('[5]Short pulse adder 1'!K$24:K$52,MATCH($B15,'[5]Short pulse adder 1'!$B$24:$B$52,0),1)</f>
        <v>2.4169921875E-2</v>
      </c>
      <c r="L15" s="35">
        <f>INDEX('[5]Short pulse adder 1'!L$24:L$52,MATCH($B15,'[5]Short pulse adder 1'!$B$24:$B$52,0),1)</f>
        <v>5.938720703125E-2</v>
      </c>
      <c r="M15" s="35">
        <f>INDEX('[5]Short pulse adder 1'!M$24:M$52,MATCH($B15,'[5]Short pulse adder 1'!$B$24:$B$52,0),1)</f>
        <v>-2.886962890625E-2</v>
      </c>
      <c r="N15" s="35">
        <f>INDEX('[5]Short pulse adder 1'!N$24:N$52,MATCH($B15,'[5]Short pulse adder 1'!$B$24:$B$52,0),1)</f>
        <v>-2.38037109375E-2</v>
      </c>
      <c r="O15" s="35">
        <f>INDEX('[5]Short pulse adder 1'!O$24:O$52,MATCH($B15,'[5]Short pulse adder 1'!$B$24:$B$52,0),1)</f>
        <v>-3.7841796875E-2</v>
      </c>
      <c r="P15" s="35">
        <f>INDEX('[5]Short pulse adder 1'!P$24:P$52,MATCH($B15,'[5]Short pulse adder 1'!$B$24:$B$52,0),1)</f>
        <v>-4.82177734375E-2</v>
      </c>
      <c r="Q15" s="35">
        <f>INDEX('[5]Short pulse adder 1'!Q$24:Q$52,MATCH($B15,'[5]Short pulse adder 1'!$B$24:$B$52,0),1)</f>
        <v>-5.95703125E-2</v>
      </c>
      <c r="R15" s="35">
        <f>INDEX('[5]Short pulse adder 1'!R$24:R$52,MATCH($B15,'[5]Short pulse adder 1'!$B$24:$B$52,0),1)</f>
        <v>-3.662109375E-4</v>
      </c>
      <c r="S15" s="35">
        <f>INDEX('[5]Short pulse adder 1'!S$24:S$52,MATCH($B15,'[5]Short pulse adder 1'!$B$24:$B$52,0),1)</f>
        <v>-3.662109375E-4</v>
      </c>
    </row>
    <row r="16" spans="1:19" ht="15" customHeight="1" x14ac:dyDescent="0.25">
      <c r="A16" s="61"/>
      <c r="B16" s="30">
        <f>'Fuel Pressure Multiplier 1'!K6</f>
        <v>9</v>
      </c>
      <c r="C16" s="35">
        <f>INDEX('[5]Short pulse adder 1'!C$24:C$52,MATCH($B16,'[5]Short pulse adder 1'!$B$24:$B$52,0),1)</f>
        <v>2.960205078125E-3</v>
      </c>
      <c r="D16" s="35">
        <f>INDEX('[5]Short pulse adder 1'!D$24:D$52,MATCH($B16,'[5]Short pulse adder 1'!$B$24:$B$52,0),1)</f>
        <v>-5.31005859375E-3</v>
      </c>
      <c r="E16" s="35">
        <f>INDEX('[5]Short pulse adder 1'!E$24:E$52,MATCH($B16,'[5]Short pulse adder 1'!$B$24:$B$52,0),1)</f>
        <v>-1.4923095703125E-2</v>
      </c>
      <c r="F16" s="35">
        <f>INDEX('[5]Short pulse adder 1'!F$24:F$52,MATCH($B16,'[5]Short pulse adder 1'!$B$24:$B$52,0),1)</f>
        <v>-2.16064453125E-2</v>
      </c>
      <c r="G16" s="35">
        <f>INDEX('[5]Short pulse adder 1'!G$24:G$52,MATCH($B16,'[5]Short pulse adder 1'!$B$24:$B$52,0),1)</f>
        <v>-3.7445068359375E-2</v>
      </c>
      <c r="H16" s="35">
        <f>INDEX('[5]Short pulse adder 1'!H$24:H$52,MATCH($B16,'[5]Short pulse adder 1'!$B$24:$B$52,0),1)</f>
        <v>-1.7059326171875E-2</v>
      </c>
      <c r="I16" s="35">
        <f>INDEX('[5]Short pulse adder 1'!I$24:I$52,MATCH($B16,'[5]Short pulse adder 1'!$B$24:$B$52,0),1)</f>
        <v>1.556396484375E-3</v>
      </c>
      <c r="J16" s="35">
        <f>INDEX('[5]Short pulse adder 1'!J$24:J$52,MATCH($B16,'[5]Short pulse adder 1'!$B$24:$B$52,0),1)</f>
        <v>-8.85009765625E-4</v>
      </c>
      <c r="K16" s="35">
        <f>INDEX('[5]Short pulse adder 1'!K$24:K$52,MATCH($B16,'[5]Short pulse adder 1'!$B$24:$B$52,0),1)</f>
        <v>-1.763916015625E-2</v>
      </c>
      <c r="L16" s="35">
        <f>INDEX('[5]Short pulse adder 1'!L$24:L$52,MATCH($B16,'[5]Short pulse adder 1'!$B$24:$B$52,0),1)</f>
        <v>3.2928466796875E-2</v>
      </c>
      <c r="M16" s="35">
        <f>INDEX('[5]Short pulse adder 1'!M$24:M$52,MATCH($B16,'[5]Short pulse adder 1'!$B$24:$B$52,0),1)</f>
        <v>-2.484130859375E-2</v>
      </c>
      <c r="N16" s="35">
        <f>INDEX('[5]Short pulse adder 1'!N$24:N$52,MATCH($B16,'[5]Short pulse adder 1'!$B$24:$B$52,0),1)</f>
        <v>-1.57470703125E-2</v>
      </c>
      <c r="O16" s="35">
        <f>INDEX('[5]Short pulse adder 1'!O$24:O$52,MATCH($B16,'[5]Short pulse adder 1'!$B$24:$B$52,0),1)</f>
        <v>-1.8951416015625E-2</v>
      </c>
      <c r="P16" s="35">
        <f>INDEX('[5]Short pulse adder 1'!P$24:P$52,MATCH($B16,'[5]Short pulse adder 1'!$B$24:$B$52,0),1)</f>
        <v>-1.9622802734375E-2</v>
      </c>
      <c r="Q16" s="35">
        <f>INDEX('[5]Short pulse adder 1'!Q$24:Q$52,MATCH($B16,'[5]Short pulse adder 1'!$B$24:$B$52,0),1)</f>
        <v>-9.1552734375E-4</v>
      </c>
      <c r="R16" s="35">
        <f>INDEX('[5]Short pulse adder 1'!R$24:R$52,MATCH($B16,'[5]Short pulse adder 1'!$B$24:$B$52,0),1)</f>
        <v>2.50244140625E-2</v>
      </c>
      <c r="S16" s="35">
        <f>INDEX('[5]Short pulse adder 1'!S$24:S$52,MATCH($B16,'[5]Short pulse adder 1'!$B$24:$B$52,0),1)</f>
        <v>2.50244140625E-2</v>
      </c>
    </row>
    <row r="17" spans="1:19" ht="15" customHeight="1" x14ac:dyDescent="0.25">
      <c r="A17" s="61"/>
      <c r="B17" s="30">
        <f>'Fuel Pressure Multiplier 1'!L6</f>
        <v>10</v>
      </c>
      <c r="C17" s="35">
        <f>INDEX('[5]Short pulse adder 1'!C$24:C$52,MATCH($B17,'[5]Short pulse adder 1'!$B$24:$B$52,0),1)</f>
        <v>2.25830078125E-3</v>
      </c>
      <c r="D17" s="35">
        <f>INDEX('[5]Short pulse adder 1'!D$24:D$52,MATCH($B17,'[5]Short pulse adder 1'!$B$24:$B$52,0),1)</f>
        <v>-3.47900390625E-3</v>
      </c>
      <c r="E17" s="35">
        <f>INDEX('[5]Short pulse adder 1'!E$24:E$52,MATCH($B17,'[5]Short pulse adder 1'!$B$24:$B$52,0),1)</f>
        <v>-1.18408203125E-2</v>
      </c>
      <c r="F17" s="35">
        <f>INDEX('[5]Short pulse adder 1'!F$24:F$52,MATCH($B17,'[5]Short pulse adder 1'!$B$24:$B$52,0),1)</f>
        <v>-1.4404296875E-2</v>
      </c>
      <c r="G17" s="35">
        <f>INDEX('[5]Short pulse adder 1'!G$24:G$52,MATCH($B17,'[5]Short pulse adder 1'!$B$24:$B$52,0),1)</f>
        <v>-3.521728515625E-2</v>
      </c>
      <c r="H17" s="35">
        <f>INDEX('[5]Short pulse adder 1'!H$24:H$52,MATCH($B17,'[5]Short pulse adder 1'!$B$24:$B$52,0),1)</f>
        <v>1.28173828125E-3</v>
      </c>
      <c r="I17" s="35">
        <f>INDEX('[5]Short pulse adder 1'!I$24:I$52,MATCH($B17,'[5]Short pulse adder 1'!$B$24:$B$52,0),1)</f>
        <v>4.8828125E-3</v>
      </c>
      <c r="J17" s="35">
        <f>INDEX('[5]Short pulse adder 1'!J$24:J$52,MATCH($B17,'[5]Short pulse adder 1'!$B$24:$B$52,0),1)</f>
        <v>-2.728271484375E-2</v>
      </c>
      <c r="K17" s="35">
        <f>INDEX('[5]Short pulse adder 1'!K$24:K$52,MATCH($B17,'[5]Short pulse adder 1'!$B$24:$B$52,0),1)</f>
        <v>-5.94482421875E-2</v>
      </c>
      <c r="L17" s="35">
        <f>INDEX('[5]Short pulse adder 1'!L$24:L$52,MATCH($B17,'[5]Short pulse adder 1'!$B$24:$B$52,0),1)</f>
        <v>6.4697265625E-3</v>
      </c>
      <c r="M17" s="35">
        <f>INDEX('[5]Short pulse adder 1'!M$24:M$52,MATCH($B17,'[5]Short pulse adder 1'!$B$24:$B$52,0),1)</f>
        <v>-2.081298828125E-2</v>
      </c>
      <c r="N17" s="35">
        <f>INDEX('[5]Short pulse adder 1'!N$24:N$52,MATCH($B17,'[5]Short pulse adder 1'!$B$24:$B$52,0),1)</f>
        <v>-7.6904296875E-3</v>
      </c>
      <c r="O17" s="35">
        <f>INDEX('[5]Short pulse adder 1'!O$24:O$52,MATCH($B17,'[5]Short pulse adder 1'!$B$24:$B$52,0),1)</f>
        <v>-6.103515625E-5</v>
      </c>
      <c r="P17" s="35">
        <f>INDEX('[5]Short pulse adder 1'!P$24:P$52,MATCH($B17,'[5]Short pulse adder 1'!$B$24:$B$52,0),1)</f>
        <v>8.97216796875E-3</v>
      </c>
      <c r="Q17" s="35">
        <f>INDEX('[5]Short pulse adder 1'!Q$24:Q$52,MATCH($B17,'[5]Short pulse adder 1'!$B$24:$B$52,0),1)</f>
        <v>5.77392578125E-2</v>
      </c>
      <c r="R17" s="35">
        <f>INDEX('[5]Short pulse adder 1'!R$24:R$52,MATCH($B17,'[5]Short pulse adder 1'!$B$24:$B$52,0),1)</f>
        <v>5.04150390625E-2</v>
      </c>
      <c r="S17" s="35">
        <f>INDEX('[5]Short pulse adder 1'!S$24:S$52,MATCH($B17,'[5]Short pulse adder 1'!$B$24:$B$52,0),1)</f>
        <v>5.04150390625E-2</v>
      </c>
    </row>
    <row r="18" spans="1:19" ht="15" customHeight="1" x14ac:dyDescent="0.25">
      <c r="A18" s="61"/>
      <c r="B18" s="30">
        <f>'Fuel Pressure Multiplier 1'!M6</f>
        <v>11</v>
      </c>
      <c r="C18" s="35">
        <f>INDEX('[5]Short pulse adder 1'!C$24:C$52,MATCH($B18,'[5]Short pulse adder 1'!$B$24:$B$52,0),1)</f>
        <v>5.18798828125E-4</v>
      </c>
      <c r="D18" s="35">
        <f>INDEX('[5]Short pulse adder 1'!D$24:D$52,MATCH($B18,'[5]Short pulse adder 1'!$B$24:$B$52,0),1)</f>
        <v>-4.852294921875E-3</v>
      </c>
      <c r="E18" s="35">
        <f>INDEX('[5]Short pulse adder 1'!E$24:E$52,MATCH($B18,'[5]Short pulse adder 1'!$B$24:$B$52,0),1)</f>
        <v>-1.0467529296875E-2</v>
      </c>
      <c r="F18" s="35">
        <f>INDEX('[5]Short pulse adder 1'!F$24:F$52,MATCH($B18,'[5]Short pulse adder 1'!$B$24:$B$52,0),1)</f>
        <v>-1.4923095703125E-2</v>
      </c>
      <c r="G18" s="35">
        <f>INDEX('[5]Short pulse adder 1'!G$24:G$52,MATCH($B18,'[5]Short pulse adder 1'!$B$24:$B$52,0),1)</f>
        <v>-2.703857421875E-2</v>
      </c>
      <c r="H18" s="35">
        <f>INDEX('[5]Short pulse adder 1'!H$24:H$52,MATCH($B18,'[5]Short pulse adder 1'!$B$24:$B$52,0),1)</f>
        <v>-3.3935546875E-2</v>
      </c>
      <c r="I18" s="35">
        <f>INDEX('[5]Short pulse adder 1'!I$24:I$52,MATCH($B18,'[5]Short pulse adder 1'!$B$24:$B$52,0),1)</f>
        <v>-3.8299560546875E-2</v>
      </c>
      <c r="J18" s="35">
        <f>INDEX('[5]Short pulse adder 1'!J$24:J$52,MATCH($B18,'[5]Short pulse adder 1'!$B$24:$B$52,0),1)</f>
        <v>-5.0079345703125E-2</v>
      </c>
      <c r="K18" s="35">
        <f>INDEX('[5]Short pulse adder 1'!K$24:K$52,MATCH($B18,'[5]Short pulse adder 1'!$B$24:$B$52,0),1)</f>
        <v>-5.6121826171875E-2</v>
      </c>
      <c r="L18" s="35">
        <f>INDEX('[5]Short pulse adder 1'!L$24:L$52,MATCH($B18,'[5]Short pulse adder 1'!$B$24:$B$52,0),1)</f>
        <v>-1.8218994140625E-2</v>
      </c>
      <c r="M18" s="35">
        <f>INDEX('[5]Short pulse adder 1'!M$24:M$52,MATCH($B18,'[5]Short pulse adder 1'!$B$24:$B$52,0),1)</f>
        <v>-3.3966064453125E-2</v>
      </c>
      <c r="N18" s="35">
        <f>INDEX('[5]Short pulse adder 1'!N$24:N$52,MATCH($B18,'[5]Short pulse adder 1'!$B$24:$B$52,0),1)</f>
        <v>-1.9287109375E-2</v>
      </c>
      <c r="O18" s="35">
        <f>INDEX('[5]Short pulse adder 1'!O$24:O$52,MATCH($B18,'[5]Short pulse adder 1'!$B$24:$B$52,0),1)</f>
        <v>-4.55322265625E-2</v>
      </c>
      <c r="P18" s="35">
        <f>INDEX('[5]Short pulse adder 1'!P$24:P$52,MATCH($B18,'[5]Short pulse adder 1'!$B$24:$B$52,0),1)</f>
        <v>-3.936767578125E-2</v>
      </c>
      <c r="Q18" s="35">
        <f>INDEX('[5]Short pulse adder 1'!Q$24:Q$52,MATCH($B18,'[5]Short pulse adder 1'!$B$24:$B$52,0),1)</f>
        <v>-3.35693359375E-3</v>
      </c>
      <c r="R18" s="35">
        <f>INDEX('[5]Short pulse adder 1'!R$24:R$52,MATCH($B18,'[5]Short pulse adder 1'!$B$24:$B$52,0),1)</f>
        <v>1.52587890625E-2</v>
      </c>
      <c r="S18" s="35">
        <f>INDEX('[5]Short pulse adder 1'!S$24:S$52,MATCH($B18,'[5]Short pulse adder 1'!$B$24:$B$52,0),1)</f>
        <v>1.52587890625E-2</v>
      </c>
    </row>
    <row r="19" spans="1:19" ht="15" customHeight="1" x14ac:dyDescent="0.25">
      <c r="A19" s="61"/>
      <c r="B19" s="30">
        <f>'Fuel Pressure Multiplier 1'!N6</f>
        <v>12</v>
      </c>
      <c r="C19" s="35">
        <f>INDEX('[5]Short pulse adder 1'!C$24:C$52,MATCH($B19,'[5]Short pulse adder 1'!$B$24:$B$52,0),1)</f>
        <v>-1.220703125E-3</v>
      </c>
      <c r="D19" s="35">
        <f>INDEX('[5]Short pulse adder 1'!D$24:D$52,MATCH($B19,'[5]Short pulse adder 1'!$B$24:$B$52,0),1)</f>
        <v>-6.2255859375E-3</v>
      </c>
      <c r="E19" s="35">
        <f>INDEX('[5]Short pulse adder 1'!E$24:E$52,MATCH($B19,'[5]Short pulse adder 1'!$B$24:$B$52,0),1)</f>
        <v>-9.09423828125E-3</v>
      </c>
      <c r="F19" s="35">
        <f>INDEX('[5]Short pulse adder 1'!F$24:F$52,MATCH($B19,'[5]Short pulse adder 1'!$B$24:$B$52,0),1)</f>
        <v>-1.544189453125E-2</v>
      </c>
      <c r="G19" s="35">
        <f>INDEX('[5]Short pulse adder 1'!G$24:G$52,MATCH($B19,'[5]Short pulse adder 1'!$B$24:$B$52,0),1)</f>
        <v>-1.885986328125E-2</v>
      </c>
      <c r="H19" s="35">
        <f>INDEX('[5]Short pulse adder 1'!H$24:H$52,MATCH($B19,'[5]Short pulse adder 1'!$B$24:$B$52,0),1)</f>
        <v>-6.915283203125E-2</v>
      </c>
      <c r="I19" s="35">
        <f>INDEX('[5]Short pulse adder 1'!I$24:I$52,MATCH($B19,'[5]Short pulse adder 1'!$B$24:$B$52,0),1)</f>
        <v>-8.148193359375E-2</v>
      </c>
      <c r="J19" s="35">
        <f>INDEX('[5]Short pulse adder 1'!J$24:J$52,MATCH($B19,'[5]Short pulse adder 1'!$B$24:$B$52,0),1)</f>
        <v>-7.28759765625E-2</v>
      </c>
      <c r="K19" s="35">
        <f>INDEX('[5]Short pulse adder 1'!K$24:K$52,MATCH($B19,'[5]Short pulse adder 1'!$B$24:$B$52,0),1)</f>
        <v>-5.279541015625E-2</v>
      </c>
      <c r="L19" s="35">
        <f>INDEX('[5]Short pulse adder 1'!L$24:L$52,MATCH($B19,'[5]Short pulse adder 1'!$B$24:$B$52,0),1)</f>
        <v>-4.290771484375E-2</v>
      </c>
      <c r="M19" s="35">
        <f>INDEX('[5]Short pulse adder 1'!M$24:M$52,MATCH($B19,'[5]Short pulse adder 1'!$B$24:$B$52,0),1)</f>
        <v>-4.7119140625E-2</v>
      </c>
      <c r="N19" s="35">
        <f>INDEX('[5]Short pulse adder 1'!N$24:N$52,MATCH($B19,'[5]Short pulse adder 1'!$B$24:$B$52,0),1)</f>
        <v>-3.08837890625E-2</v>
      </c>
      <c r="O19" s="35">
        <f>INDEX('[5]Short pulse adder 1'!O$24:O$52,MATCH($B19,'[5]Short pulse adder 1'!$B$24:$B$52,0),1)</f>
        <v>-9.100341796875E-2</v>
      </c>
      <c r="P19" s="35">
        <f>INDEX('[5]Short pulse adder 1'!P$24:P$52,MATCH($B19,'[5]Short pulse adder 1'!$B$24:$B$52,0),1)</f>
        <v>-8.770751953125E-2</v>
      </c>
      <c r="Q19" s="35">
        <f>INDEX('[5]Short pulse adder 1'!Q$24:Q$52,MATCH($B19,'[5]Short pulse adder 1'!$B$24:$B$52,0),1)</f>
        <v>-6.4453125E-2</v>
      </c>
      <c r="R19" s="35">
        <f>INDEX('[5]Short pulse adder 1'!R$24:R$52,MATCH($B19,'[5]Short pulse adder 1'!$B$24:$B$52,0),1)</f>
        <v>-1.98974609375E-2</v>
      </c>
      <c r="S19" s="35">
        <f>INDEX('[5]Short pulse adder 1'!S$24:S$52,MATCH($B19,'[5]Short pulse adder 1'!$B$24:$B$52,0),1)</f>
        <v>-1.98974609375E-2</v>
      </c>
    </row>
    <row r="20" spans="1:19" ht="15" customHeight="1" x14ac:dyDescent="0.25">
      <c r="A20" s="61"/>
      <c r="B20" s="30">
        <f>'Fuel Pressure Multiplier 1'!O6</f>
        <v>13</v>
      </c>
      <c r="C20" s="35">
        <f>INDEX('[5]Short pulse adder 1'!C$24:C$52,MATCH($B20,'[5]Short pulse adder 1'!$B$24:$B$52,0),1)</f>
        <v>-4.08935546875E-2</v>
      </c>
      <c r="D20" s="35">
        <f>INDEX('[5]Short pulse adder 1'!D$24:D$52,MATCH($B20,'[5]Short pulse adder 1'!$B$24:$B$52,0),1)</f>
        <v>-5.1544189453125E-2</v>
      </c>
      <c r="E20" s="35">
        <f>INDEX('[5]Short pulse adder 1'!E$24:E$52,MATCH($B20,'[5]Short pulse adder 1'!$B$24:$B$52,0),1)</f>
        <v>-5.9326171875E-2</v>
      </c>
      <c r="F20" s="35">
        <f>INDEX('[5]Short pulse adder 1'!F$24:F$52,MATCH($B20,'[5]Short pulse adder 1'!$B$24:$B$52,0),1)</f>
        <v>-6.8450927734375E-2</v>
      </c>
      <c r="G20" s="35">
        <f>INDEX('[5]Short pulse adder 1'!G$24:G$52,MATCH($B20,'[5]Short pulse adder 1'!$B$24:$B$52,0),1)</f>
        <v>-2.0660400390625E-2</v>
      </c>
      <c r="H20" s="35">
        <f>INDEX('[5]Short pulse adder 1'!H$24:H$52,MATCH($B20,'[5]Short pulse adder 1'!$B$24:$B$52,0),1)</f>
        <v>-5.1666259765625E-2</v>
      </c>
      <c r="I20" s="35">
        <f>INDEX('[5]Short pulse adder 1'!I$24:I$52,MATCH($B20,'[5]Short pulse adder 1'!$B$24:$B$52,0),1)</f>
        <v>-6.3690185546875E-2</v>
      </c>
      <c r="J20" s="35">
        <f>INDEX('[5]Short pulse adder 1'!J$24:J$52,MATCH($B20,'[5]Short pulse adder 1'!$B$24:$B$52,0),1)</f>
        <v>-6.524658203125E-2</v>
      </c>
      <c r="K20" s="35">
        <f>INDEX('[5]Short pulse adder 1'!K$24:K$52,MATCH($B20,'[5]Short pulse adder 1'!$B$24:$B$52,0),1)</f>
        <v>-4.9560546875E-2</v>
      </c>
      <c r="L20" s="35">
        <f>INDEX('[5]Short pulse adder 1'!L$24:L$52,MATCH($B20,'[5]Short pulse adder 1'!$B$24:$B$52,0),1)</f>
        <v>-3.8970947265625E-2</v>
      </c>
      <c r="M20" s="35">
        <f>INDEX('[5]Short pulse adder 1'!M$24:M$52,MATCH($B20,'[5]Short pulse adder 1'!$B$24:$B$52,0),1)</f>
        <v>-4.376220703125E-2</v>
      </c>
      <c r="N20" s="35">
        <f>INDEX('[5]Short pulse adder 1'!N$24:N$52,MATCH($B20,'[5]Short pulse adder 1'!$B$24:$B$52,0),1)</f>
        <v>-1.6632080078125E-2</v>
      </c>
      <c r="O20" s="35">
        <f>INDEX('[5]Short pulse adder 1'!O$24:O$52,MATCH($B20,'[5]Short pulse adder 1'!$B$24:$B$52,0),1)</f>
        <v>-8.349609375E-2</v>
      </c>
      <c r="P20" s="35">
        <f>INDEX('[5]Short pulse adder 1'!P$24:P$52,MATCH($B20,'[5]Short pulse adder 1'!$B$24:$B$52,0),1)</f>
        <v>-9.3292236328125E-2</v>
      </c>
      <c r="Q20" s="35">
        <f>INDEX('[5]Short pulse adder 1'!Q$24:Q$52,MATCH($B20,'[5]Short pulse adder 1'!$B$24:$B$52,0),1)</f>
        <v>-6.719970703125E-2</v>
      </c>
      <c r="R20" s="35">
        <f>INDEX('[5]Short pulse adder 1'!R$24:R$52,MATCH($B20,'[5]Short pulse adder 1'!$B$24:$B$52,0),1)</f>
        <v>-1.9195556640625E-2</v>
      </c>
      <c r="S20" s="35">
        <f>INDEX('[5]Short pulse adder 1'!S$24:S$52,MATCH($B20,'[5]Short pulse adder 1'!$B$24:$B$52,0),1)</f>
        <v>-1.9195556640625E-2</v>
      </c>
    </row>
    <row r="21" spans="1:19" ht="15" customHeight="1" x14ac:dyDescent="0.25">
      <c r="A21" s="61"/>
      <c r="B21" s="30">
        <f>'Fuel Pressure Multiplier 1'!P6</f>
        <v>15</v>
      </c>
      <c r="C21" s="35">
        <f>INDEX('[5]Short pulse adder 1'!C$24:C$52,MATCH($B21,'[5]Short pulse adder 1'!$B$24:$B$52,0),1)</f>
        <v>-0.120269775390625</v>
      </c>
      <c r="D21" s="35">
        <f>INDEX('[5]Short pulse adder 1'!D$24:D$52,MATCH($B21,'[5]Short pulse adder 1'!$B$24:$B$52,0),1)</f>
        <v>-0.142181396484375</v>
      </c>
      <c r="E21" s="35">
        <f>INDEX('[5]Short pulse adder 1'!E$24:E$52,MATCH($B21,'[5]Short pulse adder 1'!$B$24:$B$52,0),1)</f>
        <v>-0.1597900390625</v>
      </c>
      <c r="F21" s="35">
        <f>INDEX('[5]Short pulse adder 1'!F$24:F$52,MATCH($B21,'[5]Short pulse adder 1'!$B$24:$B$52,0),1)</f>
        <v>-0.174468994140625</v>
      </c>
      <c r="G21" s="35">
        <f>INDEX('[5]Short pulse adder 1'!G$24:G$52,MATCH($B21,'[5]Short pulse adder 1'!$B$24:$B$52,0),1)</f>
        <v>-0.1312255859375</v>
      </c>
      <c r="H21" s="35">
        <f>INDEX('[5]Short pulse adder 1'!H$24:H$52,MATCH($B21,'[5]Short pulse adder 1'!$B$24:$B$52,0),1)</f>
        <v>-0.140838623046875</v>
      </c>
      <c r="I21" s="35">
        <f>INDEX('[5]Short pulse adder 1'!I$24:I$52,MATCH($B21,'[5]Short pulse adder 1'!$B$24:$B$52,0),1)</f>
        <v>-0.14794921875</v>
      </c>
      <c r="J21" s="35">
        <f>INDEX('[5]Short pulse adder 1'!J$24:J$52,MATCH($B21,'[5]Short pulse adder 1'!$B$24:$B$52,0),1)</f>
        <v>-0.152557373046875</v>
      </c>
      <c r="K21" s="35">
        <f>INDEX('[5]Short pulse adder 1'!K$24:K$52,MATCH($B21,'[5]Short pulse adder 1'!$B$24:$B$52,0),1)</f>
        <v>-0.143157958984375</v>
      </c>
      <c r="L21" s="35">
        <f>INDEX('[5]Short pulse adder 1'!L$24:L$52,MATCH($B21,'[5]Short pulse adder 1'!$B$24:$B$52,0),1)</f>
        <v>-0.131256103515625</v>
      </c>
      <c r="M21" s="35">
        <f>INDEX('[5]Short pulse adder 1'!M$24:M$52,MATCH($B21,'[5]Short pulse adder 1'!$B$24:$B$52,0),1)</f>
        <v>-0.125213623046875</v>
      </c>
      <c r="N21" s="35">
        <f>INDEX('[5]Short pulse adder 1'!N$24:N$52,MATCH($B21,'[5]Short pulse adder 1'!$B$24:$B$52,0),1)</f>
        <v>-9.4940185546875E-2</v>
      </c>
      <c r="O21" s="35">
        <f>INDEX('[5]Short pulse adder 1'!O$24:O$52,MATCH($B21,'[5]Short pulse adder 1'!$B$24:$B$52,0),1)</f>
        <v>-0.10174560546875</v>
      </c>
      <c r="P21" s="35">
        <f>INDEX('[5]Short pulse adder 1'!P$24:P$52,MATCH($B21,'[5]Short pulse adder 1'!$B$24:$B$52,0),1)</f>
        <v>-9.4451904296875E-2</v>
      </c>
      <c r="Q21" s="35">
        <f>INDEX('[5]Short pulse adder 1'!Q$24:Q$52,MATCH($B21,'[5]Short pulse adder 1'!$B$24:$B$52,0),1)</f>
        <v>-5.87158203125E-2</v>
      </c>
      <c r="R21" s="35">
        <f>INDEX('[5]Short pulse adder 1'!R$24:R$52,MATCH($B21,'[5]Short pulse adder 1'!$B$24:$B$52,0),1)</f>
        <v>-9.246826171875E-3</v>
      </c>
      <c r="S21" s="35">
        <f>INDEX('[5]Short pulse adder 1'!S$24:S$52,MATCH($B21,'[5]Short pulse adder 1'!$B$24:$B$52,0),1)</f>
        <v>-9.246826171875E-3</v>
      </c>
    </row>
    <row r="22" spans="1:19" ht="15" customHeight="1" x14ac:dyDescent="0.25">
      <c r="A22" s="61"/>
      <c r="B22" s="30">
        <f>'Fuel Pressure Multiplier 1'!Q6</f>
        <v>16</v>
      </c>
      <c r="C22" s="35">
        <f>INDEX('[5]Short pulse adder 1'!C$24:C$52,MATCH($B22,'[5]Short pulse adder 1'!$B$24:$B$52,0),1)</f>
        <v>-0.15997314453125</v>
      </c>
      <c r="D22" s="35">
        <f>INDEX('[5]Short pulse adder 1'!D$24:D$52,MATCH($B22,'[5]Short pulse adder 1'!$B$24:$B$52,0),1)</f>
        <v>-0.1875</v>
      </c>
      <c r="E22" s="35">
        <f>INDEX('[5]Short pulse adder 1'!E$24:E$52,MATCH($B22,'[5]Short pulse adder 1'!$B$24:$B$52,0),1)</f>
        <v>-0.21002197265625</v>
      </c>
      <c r="F22" s="35">
        <f>INDEX('[5]Short pulse adder 1'!F$24:F$52,MATCH($B22,'[5]Short pulse adder 1'!$B$24:$B$52,0),1)</f>
        <v>-0.22747802734375</v>
      </c>
      <c r="G22" s="35">
        <f>INDEX('[5]Short pulse adder 1'!G$24:G$52,MATCH($B22,'[5]Short pulse adder 1'!$B$24:$B$52,0),1)</f>
        <v>-0.239990234375</v>
      </c>
      <c r="H22" s="35">
        <f>INDEX('[5]Short pulse adder 1'!H$24:H$52,MATCH($B22,'[5]Short pulse adder 1'!$B$24:$B$52,0),1)</f>
        <v>-0.24749755859375</v>
      </c>
      <c r="I22" s="35">
        <f>INDEX('[5]Short pulse adder 1'!I$24:I$52,MATCH($B22,'[5]Short pulse adder 1'!$B$24:$B$52,0),1)</f>
        <v>-0.25</v>
      </c>
      <c r="J22" s="35">
        <f>INDEX('[5]Short pulse adder 1'!J$24:J$52,MATCH($B22,'[5]Short pulse adder 1'!$B$24:$B$52,0),1)</f>
        <v>-0.24749755859375</v>
      </c>
      <c r="K22" s="35">
        <f>INDEX('[5]Short pulse adder 1'!K$24:K$52,MATCH($B22,'[5]Short pulse adder 1'!$B$24:$B$52,0),1)</f>
        <v>-0.239990234375</v>
      </c>
      <c r="L22" s="35">
        <f>INDEX('[5]Short pulse adder 1'!L$24:L$52,MATCH($B22,'[5]Short pulse adder 1'!$B$24:$B$52,0),1)</f>
        <v>-0.22747802734375</v>
      </c>
      <c r="M22" s="35">
        <f>INDEX('[5]Short pulse adder 1'!M$24:M$52,MATCH($B22,'[5]Short pulse adder 1'!$B$24:$B$52,0),1)</f>
        <v>-0.21002197265625</v>
      </c>
      <c r="N22" s="35">
        <f>INDEX('[5]Short pulse adder 1'!N$24:N$52,MATCH($B22,'[5]Short pulse adder 1'!$B$24:$B$52,0),1)</f>
        <v>-0.1875</v>
      </c>
      <c r="O22" s="35">
        <f>INDEX('[5]Short pulse adder 1'!O$24:O$52,MATCH($B22,'[5]Short pulse adder 1'!$B$24:$B$52,0),1)</f>
        <v>-0.12750244140625</v>
      </c>
      <c r="P22" s="35">
        <f>INDEX('[5]Short pulse adder 1'!P$24:P$52,MATCH($B22,'[5]Short pulse adder 1'!$B$24:$B$52,0),1)</f>
        <v>-9.002685546875E-2</v>
      </c>
      <c r="Q22" s="35">
        <f>INDEX('[5]Short pulse adder 1'!Q$24:Q$52,MATCH($B22,'[5]Short pulse adder 1'!$B$24:$B$52,0),1)</f>
        <v>-4.74853515625E-2</v>
      </c>
      <c r="R22" s="35">
        <f>INDEX('[5]Short pulse adder 1'!R$24:R$52,MATCH($B22,'[5]Short pulse adder 1'!$B$24:$B$52,0),1)</f>
        <v>0</v>
      </c>
      <c r="S22" s="35">
        <f>INDEX('[5]Short pulse adder 1'!S$24:S$52,MATCH($B22,'[5]Short pulse adder 1'!$B$24:$B$52,0),1)</f>
        <v>0</v>
      </c>
    </row>
    <row r="23" spans="1:19" ht="15" customHeight="1" x14ac:dyDescent="0.25">
      <c r="A23" s="61"/>
      <c r="B23" s="30">
        <f>'Fuel Pressure Multiplier 1'!R6</f>
        <v>21</v>
      </c>
      <c r="C23" s="35">
        <f>INDEX('[5]Short pulse adder 1'!C$24:C$52,MATCH($B23,'[5]Short pulse adder 1'!$B$24:$B$52,0),1)</f>
        <v>-0.15997314453125</v>
      </c>
      <c r="D23" s="35">
        <f>INDEX('[5]Short pulse adder 1'!D$24:D$52,MATCH($B23,'[5]Short pulse adder 1'!$B$24:$B$52,0),1)</f>
        <v>-0.1875</v>
      </c>
      <c r="E23" s="35">
        <f>INDEX('[5]Short pulse adder 1'!E$24:E$52,MATCH($B23,'[5]Short pulse adder 1'!$B$24:$B$52,0),1)</f>
        <v>-0.21002197265625</v>
      </c>
      <c r="F23" s="35">
        <f>INDEX('[5]Short pulse adder 1'!F$24:F$52,MATCH($B23,'[5]Short pulse adder 1'!$B$24:$B$52,0),1)</f>
        <v>-0.22747802734375</v>
      </c>
      <c r="G23" s="35">
        <f>INDEX('[5]Short pulse adder 1'!G$24:G$52,MATCH($B23,'[5]Short pulse adder 1'!$B$24:$B$52,0),1)</f>
        <v>-0.239990234375</v>
      </c>
      <c r="H23" s="35">
        <f>INDEX('[5]Short pulse adder 1'!H$24:H$52,MATCH($B23,'[5]Short pulse adder 1'!$B$24:$B$52,0),1)</f>
        <v>-0.24749755859375</v>
      </c>
      <c r="I23" s="35">
        <f>INDEX('[5]Short pulse adder 1'!I$24:I$52,MATCH($B23,'[5]Short pulse adder 1'!$B$24:$B$52,0),1)</f>
        <v>-0.25</v>
      </c>
      <c r="J23" s="35">
        <f>INDEX('[5]Short pulse adder 1'!J$24:J$52,MATCH($B23,'[5]Short pulse adder 1'!$B$24:$B$52,0),1)</f>
        <v>-0.24749755859375</v>
      </c>
      <c r="K23" s="35">
        <f>INDEX('[5]Short pulse adder 1'!K$24:K$52,MATCH($B23,'[5]Short pulse adder 1'!$B$24:$B$52,0),1)</f>
        <v>-0.239990234375</v>
      </c>
      <c r="L23" s="35">
        <f>INDEX('[5]Short pulse adder 1'!L$24:L$52,MATCH($B23,'[5]Short pulse adder 1'!$B$24:$B$52,0),1)</f>
        <v>-0.22747802734375</v>
      </c>
      <c r="M23" s="35">
        <f>INDEX('[5]Short pulse adder 1'!M$24:M$52,MATCH($B23,'[5]Short pulse adder 1'!$B$24:$B$52,0),1)</f>
        <v>-0.21002197265625</v>
      </c>
      <c r="N23" s="35">
        <f>INDEX('[5]Short pulse adder 1'!N$24:N$52,MATCH($B23,'[5]Short pulse adder 1'!$B$24:$B$52,0),1)</f>
        <v>-0.1875</v>
      </c>
      <c r="O23" s="35">
        <f>INDEX('[5]Short pulse adder 1'!O$24:O$52,MATCH($B23,'[5]Short pulse adder 1'!$B$24:$B$52,0),1)</f>
        <v>-0.12750244140625</v>
      </c>
      <c r="P23" s="35">
        <f>INDEX('[5]Short pulse adder 1'!P$24:P$52,MATCH($B23,'[5]Short pulse adder 1'!$B$24:$B$52,0),1)</f>
        <v>-9.002685546875E-2</v>
      </c>
      <c r="Q23" s="35">
        <f>INDEX('[5]Short pulse adder 1'!Q$24:Q$52,MATCH($B23,'[5]Short pulse adder 1'!$B$24:$B$52,0),1)</f>
        <v>-4.74853515625E-2</v>
      </c>
      <c r="R23" s="35">
        <f>INDEX('[5]Short pulse adder 1'!R$24:R$52,MATCH($B23,'[5]Short pulse adder 1'!$B$24:$B$52,0),1)</f>
        <v>0</v>
      </c>
      <c r="S23" s="35">
        <f>INDEX('[5]Short pulse adder 1'!S$24:S$52,MATCH($B23,'[5]Short pulse adder 1'!$B$24:$B$52,0),1)</f>
        <v>0</v>
      </c>
    </row>
    <row r="24" spans="1:19" ht="15" customHeight="1" x14ac:dyDescent="0.25">
      <c r="A24" s="18"/>
      <c r="B24" s="18"/>
    </row>
    <row r="25" spans="1:19" x14ac:dyDescent="0.25">
      <c r="A25" s="45" t="s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46" t="s">
        <v>100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</sheetData>
  <sheetProtection sheet="1" objects="1" scenarios="1"/>
  <mergeCells count="6">
    <mergeCell ref="A26:S26"/>
    <mergeCell ref="A1:S3"/>
    <mergeCell ref="A4:S4"/>
    <mergeCell ref="A5:A23"/>
    <mergeCell ref="C5:S5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9"/>
  <dimension ref="A1:S26"/>
  <sheetViews>
    <sheetView zoomScale="98" zoomScaleNormal="98" workbookViewId="0">
      <selection activeCell="C7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0" t="s">
        <v>103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35">
      <c r="A5" s="61" t="s">
        <v>61</v>
      </c>
      <c r="B5" s="22"/>
      <c r="C5" s="62" t="s">
        <v>102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1"/>
      <c r="B6" s="33"/>
      <c r="C6" s="34">
        <v>0.2</v>
      </c>
      <c r="D6" s="34">
        <f>C6+0.05</f>
        <v>0.25</v>
      </c>
      <c r="E6" s="34">
        <f t="shared" ref="E6:S6" si="0">D6+0.05</f>
        <v>0.3</v>
      </c>
      <c r="F6" s="34">
        <f t="shared" si="0"/>
        <v>0.35</v>
      </c>
      <c r="G6" s="34">
        <f t="shared" si="0"/>
        <v>0.39999999999999997</v>
      </c>
      <c r="H6" s="34">
        <f t="shared" si="0"/>
        <v>0.44999999999999996</v>
      </c>
      <c r="I6" s="34">
        <f t="shared" si="0"/>
        <v>0.49999999999999994</v>
      </c>
      <c r="J6" s="34">
        <f t="shared" si="0"/>
        <v>0.54999999999999993</v>
      </c>
      <c r="K6" s="34">
        <f t="shared" si="0"/>
        <v>0.6</v>
      </c>
      <c r="L6" s="34">
        <f t="shared" si="0"/>
        <v>0.65</v>
      </c>
      <c r="M6" s="34">
        <f t="shared" si="0"/>
        <v>0.70000000000000007</v>
      </c>
      <c r="N6" s="34">
        <f t="shared" si="0"/>
        <v>0.75000000000000011</v>
      </c>
      <c r="O6" s="34">
        <f t="shared" si="0"/>
        <v>0.80000000000000016</v>
      </c>
      <c r="P6" s="34">
        <f t="shared" si="0"/>
        <v>0.8500000000000002</v>
      </c>
      <c r="Q6" s="34">
        <f t="shared" si="0"/>
        <v>0.90000000000000024</v>
      </c>
      <c r="R6" s="34">
        <f t="shared" si="0"/>
        <v>0.95000000000000029</v>
      </c>
      <c r="S6" s="34">
        <f t="shared" si="0"/>
        <v>1.0000000000000002</v>
      </c>
    </row>
    <row r="7" spans="1:19" ht="15" customHeight="1" x14ac:dyDescent="0.25">
      <c r="A7" s="61"/>
      <c r="B7" s="30">
        <f>'Fuel Pressure Multiplier 1'!B6</f>
        <v>0.4</v>
      </c>
      <c r="C7" s="35">
        <f>INDEX('[5]Short pulse adder 2'!C$24:C$52,MATCH($B7,'[5]Short pulse adder 2'!$B$24:$B$52,0),1)</f>
        <v>-5.55419921875E-3</v>
      </c>
      <c r="D7" s="35">
        <f>INDEX('[5]Short pulse adder 2'!D$24:D$52,MATCH($B7,'[5]Short pulse adder 2'!$B$24:$B$52,0),1)</f>
        <v>-2.74658203125E-3</v>
      </c>
      <c r="E7" s="35">
        <f>INDEX('[5]Short pulse adder 2'!E$24:E$52,MATCH($B7,'[5]Short pulse adder 2'!$B$24:$B$52,0),1)</f>
        <v>1.45263671875E-2</v>
      </c>
      <c r="F7" s="35">
        <f>INDEX('[5]Short pulse adder 2'!F$24:F$52,MATCH($B7,'[5]Short pulse adder 2'!$B$24:$B$52,0),1)</f>
        <v>-2.239990234375E-2</v>
      </c>
      <c r="G7" s="35">
        <f>INDEX('[5]Short pulse adder 2'!G$24:G$52,MATCH($B7,'[5]Short pulse adder 2'!$B$24:$B$52,0),1)</f>
        <v>-5.82275390625E-2</v>
      </c>
      <c r="H7" s="35">
        <f>INDEX('[5]Short pulse adder 2'!H$24:H$52,MATCH($B7,'[5]Short pulse adder 2'!$B$24:$B$52,0),1)</f>
        <v>1.85546875E-2</v>
      </c>
      <c r="I7" s="35">
        <f>INDEX('[5]Short pulse adder 2'!I$24:I$52,MATCH($B7,'[5]Short pulse adder 2'!$B$24:$B$52,0),1)</f>
        <v>4.608154296875E-2</v>
      </c>
      <c r="J7" s="35">
        <f>INDEX('[5]Short pulse adder 2'!J$24:J$52,MATCH($B7,'[5]Short pulse adder 2'!$B$24:$B$52,0),1)</f>
        <v>7.354736328125E-2</v>
      </c>
      <c r="K7" s="35">
        <f>INDEX('[5]Short pulse adder 2'!K$24:K$52,MATCH($B7,'[5]Short pulse adder 2'!$B$24:$B$52,0),1)</f>
        <v>0.10107421875</v>
      </c>
      <c r="L7" s="35">
        <f>INDEX('[5]Short pulse adder 2'!L$24:L$52,MATCH($B7,'[5]Short pulse adder 2'!$B$24:$B$52,0),1)</f>
        <v>0.16302490234375</v>
      </c>
      <c r="M7" s="35">
        <f>INDEX('[5]Short pulse adder 2'!M$24:M$52,MATCH($B7,'[5]Short pulse adder 2'!$B$24:$B$52,0),1)</f>
        <v>0.2650146484375</v>
      </c>
      <c r="N7" s="35">
        <f>INDEX('[5]Short pulse adder 2'!N$24:N$52,MATCH($B7,'[5]Short pulse adder 2'!$B$24:$B$52,0),1)</f>
        <v>0.2496337890625</v>
      </c>
      <c r="O7" s="35">
        <f>INDEX('[5]Short pulse adder 2'!O$24:O$52,MATCH($B7,'[5]Short pulse adder 2'!$B$24:$B$52,0),1)</f>
        <v>0.487060546875</v>
      </c>
      <c r="P7" s="35">
        <f>INDEX('[5]Short pulse adder 2'!P$24:P$52,MATCH($B7,'[5]Short pulse adder 2'!$B$24:$B$52,0),1)</f>
        <v>0.21600341796875</v>
      </c>
      <c r="Q7" s="35">
        <f>INDEX('[5]Short pulse adder 2'!Q$24:Q$52,MATCH($B7,'[5]Short pulse adder 2'!$B$24:$B$52,0),1)</f>
        <v>0.406005859375</v>
      </c>
      <c r="R7" s="35">
        <f>INDEX('[5]Short pulse adder 2'!R$24:R$52,MATCH($B7,'[5]Short pulse adder 2'!$B$24:$B$52,0),1)</f>
        <v>0.52520751953125</v>
      </c>
      <c r="S7" s="35">
        <f>INDEX('[5]Short pulse adder 2'!S$24:S$52,MATCH($B7,'[5]Short pulse adder 2'!$B$24:$B$52,0),1)</f>
        <v>0.52520751953125</v>
      </c>
    </row>
    <row r="8" spans="1:19" ht="15" customHeight="1" x14ac:dyDescent="0.25">
      <c r="A8" s="61"/>
      <c r="B8" s="30">
        <f>'Fuel Pressure Multiplier 1'!C6</f>
        <v>1</v>
      </c>
      <c r="C8" s="35">
        <f>INDEX('[5]Short pulse adder 2'!C$24:C$52,MATCH($B8,'[5]Short pulse adder 2'!$B$24:$B$52,0),1)</f>
        <v>-5.55419921875E-3</v>
      </c>
      <c r="D8" s="35">
        <f>INDEX('[5]Short pulse adder 2'!D$24:D$52,MATCH($B8,'[5]Short pulse adder 2'!$B$24:$B$52,0),1)</f>
        <v>-2.74658203125E-3</v>
      </c>
      <c r="E8" s="35">
        <f>INDEX('[5]Short pulse adder 2'!E$24:E$52,MATCH($B8,'[5]Short pulse adder 2'!$B$24:$B$52,0),1)</f>
        <v>1.45263671875E-2</v>
      </c>
      <c r="F8" s="35">
        <f>INDEX('[5]Short pulse adder 2'!F$24:F$52,MATCH($B8,'[5]Short pulse adder 2'!$B$24:$B$52,0),1)</f>
        <v>-2.239990234375E-2</v>
      </c>
      <c r="G8" s="35">
        <f>INDEX('[5]Short pulse adder 2'!G$24:G$52,MATCH($B8,'[5]Short pulse adder 2'!$B$24:$B$52,0),1)</f>
        <v>-5.82275390625E-2</v>
      </c>
      <c r="H8" s="35">
        <f>INDEX('[5]Short pulse adder 2'!H$24:H$52,MATCH($B8,'[5]Short pulse adder 2'!$B$24:$B$52,0),1)</f>
        <v>1.85546875E-2</v>
      </c>
      <c r="I8" s="35">
        <f>INDEX('[5]Short pulse adder 2'!I$24:I$52,MATCH($B8,'[5]Short pulse adder 2'!$B$24:$B$52,0),1)</f>
        <v>4.608154296875E-2</v>
      </c>
      <c r="J8" s="35">
        <f>INDEX('[5]Short pulse adder 2'!J$24:J$52,MATCH($B8,'[5]Short pulse adder 2'!$B$24:$B$52,0),1)</f>
        <v>7.354736328125E-2</v>
      </c>
      <c r="K8" s="35">
        <f>INDEX('[5]Short pulse adder 2'!K$24:K$52,MATCH($B8,'[5]Short pulse adder 2'!$B$24:$B$52,0),1)</f>
        <v>0.10107421875</v>
      </c>
      <c r="L8" s="35">
        <f>INDEX('[5]Short pulse adder 2'!L$24:L$52,MATCH($B8,'[5]Short pulse adder 2'!$B$24:$B$52,0),1)</f>
        <v>0.16302490234375</v>
      </c>
      <c r="M8" s="35">
        <f>INDEX('[5]Short pulse adder 2'!M$24:M$52,MATCH($B8,'[5]Short pulse adder 2'!$B$24:$B$52,0),1)</f>
        <v>0.2650146484375</v>
      </c>
      <c r="N8" s="35">
        <f>INDEX('[5]Short pulse adder 2'!N$24:N$52,MATCH($B8,'[5]Short pulse adder 2'!$B$24:$B$52,0),1)</f>
        <v>0.2496337890625</v>
      </c>
      <c r="O8" s="35">
        <f>INDEX('[5]Short pulse adder 2'!O$24:O$52,MATCH($B8,'[5]Short pulse adder 2'!$B$24:$B$52,0),1)</f>
        <v>0.487060546875</v>
      </c>
      <c r="P8" s="35">
        <f>INDEX('[5]Short pulse adder 2'!P$24:P$52,MATCH($B8,'[5]Short pulse adder 2'!$B$24:$B$52,0),1)</f>
        <v>0.21600341796875</v>
      </c>
      <c r="Q8" s="35">
        <f>INDEX('[5]Short pulse adder 2'!Q$24:Q$52,MATCH($B8,'[5]Short pulse adder 2'!$B$24:$B$52,0),1)</f>
        <v>0.406005859375</v>
      </c>
      <c r="R8" s="35">
        <f>INDEX('[5]Short pulse adder 2'!R$24:R$52,MATCH($B8,'[5]Short pulse adder 2'!$B$24:$B$52,0),1)</f>
        <v>0.52520751953125</v>
      </c>
      <c r="S8" s="35">
        <f>INDEX('[5]Short pulse adder 2'!S$24:S$52,MATCH($B8,'[5]Short pulse adder 2'!$B$24:$B$52,0),1)</f>
        <v>0.52520751953125</v>
      </c>
    </row>
    <row r="9" spans="1:19" ht="15" customHeight="1" x14ac:dyDescent="0.25">
      <c r="A9" s="61"/>
      <c r="B9" s="30">
        <f>'Fuel Pressure Multiplier 1'!D6</f>
        <v>2</v>
      </c>
      <c r="C9" s="35">
        <f>INDEX('[5]Short pulse adder 2'!C$24:C$52,MATCH($B9,'[5]Short pulse adder 2'!$B$24:$B$52,0),1)</f>
        <v>-5.55419921875E-3</v>
      </c>
      <c r="D9" s="35">
        <f>INDEX('[5]Short pulse adder 2'!D$24:D$52,MATCH($B9,'[5]Short pulse adder 2'!$B$24:$B$52,0),1)</f>
        <v>-2.74658203125E-3</v>
      </c>
      <c r="E9" s="35">
        <f>INDEX('[5]Short pulse adder 2'!E$24:E$52,MATCH($B9,'[5]Short pulse adder 2'!$B$24:$B$52,0),1)</f>
        <v>1.45263671875E-2</v>
      </c>
      <c r="F9" s="35">
        <f>INDEX('[5]Short pulse adder 2'!F$24:F$52,MATCH($B9,'[5]Short pulse adder 2'!$B$24:$B$52,0),1)</f>
        <v>-2.239990234375E-2</v>
      </c>
      <c r="G9" s="35">
        <f>INDEX('[5]Short pulse adder 2'!G$24:G$52,MATCH($B9,'[5]Short pulse adder 2'!$B$24:$B$52,0),1)</f>
        <v>-5.82275390625E-2</v>
      </c>
      <c r="H9" s="35">
        <f>INDEX('[5]Short pulse adder 2'!H$24:H$52,MATCH($B9,'[5]Short pulse adder 2'!$B$24:$B$52,0),1)</f>
        <v>1.85546875E-2</v>
      </c>
      <c r="I9" s="35">
        <f>INDEX('[5]Short pulse adder 2'!I$24:I$52,MATCH($B9,'[5]Short pulse adder 2'!$B$24:$B$52,0),1)</f>
        <v>4.608154296875E-2</v>
      </c>
      <c r="J9" s="35">
        <f>INDEX('[5]Short pulse adder 2'!J$24:J$52,MATCH($B9,'[5]Short pulse adder 2'!$B$24:$B$52,0),1)</f>
        <v>7.354736328125E-2</v>
      </c>
      <c r="K9" s="35">
        <f>INDEX('[5]Short pulse adder 2'!K$24:K$52,MATCH($B9,'[5]Short pulse adder 2'!$B$24:$B$52,0),1)</f>
        <v>0.10107421875</v>
      </c>
      <c r="L9" s="35">
        <f>INDEX('[5]Short pulse adder 2'!L$24:L$52,MATCH($B9,'[5]Short pulse adder 2'!$B$24:$B$52,0),1)</f>
        <v>0.16302490234375</v>
      </c>
      <c r="M9" s="35">
        <f>INDEX('[5]Short pulse adder 2'!M$24:M$52,MATCH($B9,'[5]Short pulse adder 2'!$B$24:$B$52,0),1)</f>
        <v>0.2650146484375</v>
      </c>
      <c r="N9" s="35">
        <f>INDEX('[5]Short pulse adder 2'!N$24:N$52,MATCH($B9,'[5]Short pulse adder 2'!$B$24:$B$52,0),1)</f>
        <v>0.2496337890625</v>
      </c>
      <c r="O9" s="35">
        <f>INDEX('[5]Short pulse adder 2'!O$24:O$52,MATCH($B9,'[5]Short pulse adder 2'!$B$24:$B$52,0),1)</f>
        <v>0.487060546875</v>
      </c>
      <c r="P9" s="35">
        <f>INDEX('[5]Short pulse adder 2'!P$24:P$52,MATCH($B9,'[5]Short pulse adder 2'!$B$24:$B$52,0),1)</f>
        <v>0.21600341796875</v>
      </c>
      <c r="Q9" s="35">
        <f>INDEX('[5]Short pulse adder 2'!Q$24:Q$52,MATCH($B9,'[5]Short pulse adder 2'!$B$24:$B$52,0),1)</f>
        <v>0.22802734375</v>
      </c>
      <c r="R9" s="35">
        <f>INDEX('[5]Short pulse adder 2'!R$24:R$52,MATCH($B9,'[5]Short pulse adder 2'!$B$24:$B$52,0),1)</f>
        <v>0.35003662109375</v>
      </c>
      <c r="S9" s="35">
        <f>INDEX('[5]Short pulse adder 2'!S$24:S$52,MATCH($B9,'[5]Short pulse adder 2'!$B$24:$B$52,0),1)</f>
        <v>0.35003662109375</v>
      </c>
    </row>
    <row r="10" spans="1:19" ht="15" customHeight="1" x14ac:dyDescent="0.25">
      <c r="A10" s="61"/>
      <c r="B10" s="30">
        <f>'Fuel Pressure Multiplier 1'!E6</f>
        <v>3</v>
      </c>
      <c r="C10" s="35">
        <f>INDEX('[5]Short pulse adder 2'!C$24:C$52,MATCH($B10,'[5]Short pulse adder 2'!$B$24:$B$52,0),1)</f>
        <v>-5.55419921875E-3</v>
      </c>
      <c r="D10" s="35">
        <f>INDEX('[5]Short pulse adder 2'!D$24:D$52,MATCH($B10,'[5]Short pulse adder 2'!$B$24:$B$52,0),1)</f>
        <v>-2.74658203125E-3</v>
      </c>
      <c r="E10" s="35">
        <f>INDEX('[5]Short pulse adder 2'!E$24:E$52,MATCH($B10,'[5]Short pulse adder 2'!$B$24:$B$52,0),1)</f>
        <v>1.45263671875E-2</v>
      </c>
      <c r="F10" s="35">
        <f>INDEX('[5]Short pulse adder 2'!F$24:F$52,MATCH($B10,'[5]Short pulse adder 2'!$B$24:$B$52,0),1)</f>
        <v>1.46484375E-2</v>
      </c>
      <c r="G10" s="35">
        <f>INDEX('[5]Short pulse adder 2'!G$24:G$52,MATCH($B10,'[5]Short pulse adder 2'!$B$24:$B$52,0),1)</f>
        <v>-5.438232421875E-2</v>
      </c>
      <c r="H10" s="35">
        <f>INDEX('[5]Short pulse adder 2'!H$24:H$52,MATCH($B10,'[5]Short pulse adder 2'!$B$24:$B$52,0),1)</f>
        <v>-2.81982421875E-2</v>
      </c>
      <c r="I10" s="35">
        <f>INDEX('[5]Short pulse adder 2'!I$24:I$52,MATCH($B10,'[5]Short pulse adder 2'!$B$24:$B$52,0),1)</f>
        <v>-3.997802734375E-2</v>
      </c>
      <c r="J10" s="35">
        <f>INDEX('[5]Short pulse adder 2'!J$24:J$52,MATCH($B10,'[5]Short pulse adder 2'!$B$24:$B$52,0),1)</f>
        <v>-6.16455078125E-3</v>
      </c>
      <c r="K10" s="35">
        <f>INDEX('[5]Short pulse adder 2'!K$24:K$52,MATCH($B10,'[5]Short pulse adder 2'!$B$24:$B$52,0),1)</f>
        <v>1.776123046875E-2</v>
      </c>
      <c r="L10" s="35">
        <f>INDEX('[5]Short pulse adder 2'!L$24:L$52,MATCH($B10,'[5]Short pulse adder 2'!$B$24:$B$52,0),1)</f>
        <v>4.62646484375E-2</v>
      </c>
      <c r="M10" s="35">
        <f>INDEX('[5]Short pulse adder 2'!M$24:M$52,MATCH($B10,'[5]Short pulse adder 2'!$B$24:$B$52,0),1)</f>
        <v>8.209228515625E-2</v>
      </c>
      <c r="N10" s="35">
        <f>INDEX('[5]Short pulse adder 2'!N$24:N$52,MATCH($B10,'[5]Short pulse adder 2'!$B$24:$B$52,0),1)</f>
        <v>0.224609375</v>
      </c>
      <c r="O10" s="35">
        <f>INDEX('[5]Short pulse adder 2'!O$24:O$52,MATCH($B10,'[5]Short pulse adder 2'!$B$24:$B$52,0),1)</f>
        <v>0.4840087890625</v>
      </c>
      <c r="P10" s="35">
        <f>INDEX('[5]Short pulse adder 2'!P$24:P$52,MATCH($B10,'[5]Short pulse adder 2'!$B$24:$B$52,0),1)</f>
        <v>0.536376953125</v>
      </c>
      <c r="Q10" s="35">
        <f>INDEX('[5]Short pulse adder 2'!Q$24:Q$52,MATCH($B10,'[5]Short pulse adder 2'!$B$24:$B$52,0),1)</f>
        <v>0.36224365234375</v>
      </c>
      <c r="R10" s="35">
        <f>INDEX('[5]Short pulse adder 2'!R$24:R$52,MATCH($B10,'[5]Short pulse adder 2'!$B$24:$B$52,0),1)</f>
        <v>0.1881103515625</v>
      </c>
      <c r="S10" s="35">
        <f>INDEX('[5]Short pulse adder 2'!S$24:S$52,MATCH($B10,'[5]Short pulse adder 2'!$B$24:$B$52,0),1)</f>
        <v>0.1881103515625</v>
      </c>
    </row>
    <row r="11" spans="1:19" ht="15" customHeight="1" x14ac:dyDescent="0.25">
      <c r="A11" s="61"/>
      <c r="B11" s="30">
        <f>'Fuel Pressure Multiplier 1'!F6</f>
        <v>4</v>
      </c>
      <c r="C11" s="35">
        <f>INDEX('[5]Short pulse adder 2'!C$24:C$52,MATCH($B11,'[5]Short pulse adder 2'!$B$24:$B$52,0),1)</f>
        <v>-5.9814453125E-3</v>
      </c>
      <c r="D11" s="35">
        <f>INDEX('[5]Short pulse adder 2'!D$24:D$52,MATCH($B11,'[5]Short pulse adder 2'!$B$24:$B$52,0),1)</f>
        <v>1.904296875E-2</v>
      </c>
      <c r="E11" s="35">
        <f>INDEX('[5]Short pulse adder 2'!E$24:E$52,MATCH($B11,'[5]Short pulse adder 2'!$B$24:$B$52,0),1)</f>
        <v>4.40673828125E-2</v>
      </c>
      <c r="F11" s="35">
        <f>INDEX('[5]Short pulse adder 2'!F$24:F$52,MATCH($B11,'[5]Short pulse adder 2'!$B$24:$B$52,0),1)</f>
        <v>6.9091796875E-2</v>
      </c>
      <c r="G11" s="35">
        <f>INDEX('[5]Short pulse adder 2'!G$24:G$52,MATCH($B11,'[5]Short pulse adder 2'!$B$24:$B$52,0),1)</f>
        <v>-6.28662109375E-2</v>
      </c>
      <c r="H11" s="35">
        <f>INDEX('[5]Short pulse adder 2'!H$24:H$52,MATCH($B11,'[5]Short pulse adder 2'!$B$24:$B$52,0),1)</f>
        <v>-3.6376953125E-2</v>
      </c>
      <c r="I11" s="35">
        <f>INDEX('[5]Short pulse adder 2'!I$24:I$52,MATCH($B11,'[5]Short pulse adder 2'!$B$24:$B$52,0),1)</f>
        <v>-4.412841796875E-2</v>
      </c>
      <c r="J11" s="35">
        <f>INDEX('[5]Short pulse adder 2'!J$24:J$52,MATCH($B11,'[5]Short pulse adder 2'!$B$24:$B$52,0),1)</f>
        <v>-4.400634765625E-2</v>
      </c>
      <c r="K11" s="35">
        <f>INDEX('[5]Short pulse adder 2'!K$24:K$52,MATCH($B11,'[5]Short pulse adder 2'!$B$24:$B$52,0),1)</f>
        <v>3.558349609375E-2</v>
      </c>
      <c r="L11" s="35">
        <f>INDEX('[5]Short pulse adder 2'!L$24:L$52,MATCH($B11,'[5]Short pulse adder 2'!$B$24:$B$52,0),1)</f>
        <v>-7.672119140625E-2</v>
      </c>
      <c r="M11" s="35">
        <f>INDEX('[5]Short pulse adder 2'!M$24:M$52,MATCH($B11,'[5]Short pulse adder 2'!$B$24:$B$52,0),1)</f>
        <v>-6.201171875E-2</v>
      </c>
      <c r="N11" s="35">
        <f>INDEX('[5]Short pulse adder 2'!N$24:N$52,MATCH($B11,'[5]Short pulse adder 2'!$B$24:$B$52,0),1)</f>
        <v>0.10748291015625</v>
      </c>
      <c r="O11" s="35">
        <f>INDEX('[5]Short pulse adder 2'!O$24:O$52,MATCH($B11,'[5]Short pulse adder 2'!$B$24:$B$52,0),1)</f>
        <v>0.11663818359375</v>
      </c>
      <c r="P11" s="35">
        <f>INDEX('[5]Short pulse adder 2'!P$24:P$52,MATCH($B11,'[5]Short pulse adder 2'!$B$24:$B$52,0),1)</f>
        <v>0.125732421875</v>
      </c>
      <c r="Q11" s="35">
        <f>INDEX('[5]Short pulse adder 2'!Q$24:Q$52,MATCH($B11,'[5]Short pulse adder 2'!$B$24:$B$52,0),1)</f>
        <v>0.13482666015625</v>
      </c>
      <c r="R11" s="35">
        <f>INDEX('[5]Short pulse adder 2'!R$24:R$52,MATCH($B11,'[5]Short pulse adder 2'!$B$24:$B$52,0),1)</f>
        <v>0.14398193359375</v>
      </c>
      <c r="S11" s="35">
        <f>INDEX('[5]Short pulse adder 2'!S$24:S$52,MATCH($B11,'[5]Short pulse adder 2'!$B$24:$B$52,0),1)</f>
        <v>0.14398193359375</v>
      </c>
    </row>
    <row r="12" spans="1:19" ht="15" customHeight="1" x14ac:dyDescent="0.25">
      <c r="A12" s="61"/>
      <c r="B12" s="30">
        <f>'Fuel Pressure Multiplier 1'!G6</f>
        <v>5</v>
      </c>
      <c r="C12" s="35">
        <f>INDEX('[5]Short pulse adder 2'!C$24:C$52,MATCH($B12,'[5]Short pulse adder 2'!$B$24:$B$52,0),1)</f>
        <v>5.67626953125E-3</v>
      </c>
      <c r="D12" s="35">
        <f>INDEX('[5]Short pulse adder 2'!D$24:D$52,MATCH($B12,'[5]Short pulse adder 2'!$B$24:$B$52,0),1)</f>
        <v>-2.99072265625E-3</v>
      </c>
      <c r="E12" s="35">
        <f>INDEX('[5]Short pulse adder 2'!E$24:E$52,MATCH($B12,'[5]Short pulse adder 2'!$B$24:$B$52,0),1)</f>
        <v>-1.971435546875E-2</v>
      </c>
      <c r="F12" s="35">
        <f>INDEX('[5]Short pulse adder 2'!F$24:F$52,MATCH($B12,'[5]Short pulse adder 2'!$B$24:$B$52,0),1)</f>
        <v>-3.668212890625E-2</v>
      </c>
      <c r="G12" s="35">
        <f>INDEX('[5]Short pulse adder 2'!G$24:G$52,MATCH($B12,'[5]Short pulse adder 2'!$B$24:$B$52,0),1)</f>
        <v>-4.852294921875E-2</v>
      </c>
      <c r="H12" s="35">
        <f>INDEX('[5]Short pulse adder 2'!H$24:H$52,MATCH($B12,'[5]Short pulse adder 2'!$B$24:$B$52,0),1)</f>
        <v>1.26953125E-2</v>
      </c>
      <c r="I12" s="35">
        <f>INDEX('[5]Short pulse adder 2'!I$24:I$52,MATCH($B12,'[5]Short pulse adder 2'!$B$24:$B$52,0),1)</f>
        <v>2.42919921875E-2</v>
      </c>
      <c r="J12" s="35">
        <f>INDEX('[5]Short pulse adder 2'!J$24:J$52,MATCH($B12,'[5]Short pulse adder 2'!$B$24:$B$52,0),1)</f>
        <v>-5.908203125E-2</v>
      </c>
      <c r="K12" s="35">
        <f>INDEX('[5]Short pulse adder 2'!K$24:K$52,MATCH($B12,'[5]Short pulse adder 2'!$B$24:$B$52,0),1)</f>
        <v>-0.1241455078125</v>
      </c>
      <c r="L12" s="35">
        <f>INDEX('[5]Short pulse adder 2'!L$24:L$52,MATCH($B12,'[5]Short pulse adder 2'!$B$24:$B$52,0),1)</f>
        <v>-0.122314453125</v>
      </c>
      <c r="M12" s="35">
        <f>INDEX('[5]Short pulse adder 2'!M$24:M$52,MATCH($B12,'[5]Short pulse adder 2'!$B$24:$B$52,0),1)</f>
        <v>-0.129638671875</v>
      </c>
      <c r="N12" s="35">
        <f>INDEX('[5]Short pulse adder 2'!N$24:N$52,MATCH($B12,'[5]Short pulse adder 2'!$B$24:$B$52,0),1)</f>
        <v>-0.18597412109375</v>
      </c>
      <c r="O12" s="35">
        <f>INDEX('[5]Short pulse adder 2'!O$24:O$52,MATCH($B12,'[5]Short pulse adder 2'!$B$24:$B$52,0),1)</f>
        <v>-7.208251953125E-2</v>
      </c>
      <c r="P12" s="35">
        <f>INDEX('[5]Short pulse adder 2'!P$24:P$52,MATCH($B12,'[5]Short pulse adder 2'!$B$24:$B$52,0),1)</f>
        <v>-1.40380859375E-3</v>
      </c>
      <c r="Q12" s="35">
        <f>INDEX('[5]Short pulse adder 2'!Q$24:Q$52,MATCH($B12,'[5]Short pulse adder 2'!$B$24:$B$52,0),1)</f>
        <v>0.1263427734375</v>
      </c>
      <c r="R12" s="35">
        <f>INDEX('[5]Short pulse adder 2'!R$24:R$52,MATCH($B12,'[5]Short pulse adder 2'!$B$24:$B$52,0),1)</f>
        <v>9.1796875E-2</v>
      </c>
      <c r="S12" s="35">
        <f>INDEX('[5]Short pulse adder 2'!S$24:S$52,MATCH($B12,'[5]Short pulse adder 2'!$B$24:$B$52,0),1)</f>
        <v>9.1796875E-2</v>
      </c>
    </row>
    <row r="13" spans="1:19" ht="15" customHeight="1" x14ac:dyDescent="0.25">
      <c r="A13" s="61"/>
      <c r="B13" s="30">
        <f>'Fuel Pressure Multiplier 1'!H6</f>
        <v>6</v>
      </c>
      <c r="C13" s="35">
        <f>INDEX('[5]Short pulse adder 2'!C$24:C$52,MATCH($B13,'[5]Short pulse adder 2'!$B$24:$B$52,0),1)</f>
        <v>5.0048828125E-3</v>
      </c>
      <c r="D13" s="35">
        <f>INDEX('[5]Short pulse adder 2'!D$24:D$52,MATCH($B13,'[5]Short pulse adder 2'!$B$24:$B$52,0),1)</f>
        <v>-7.50732421875E-3</v>
      </c>
      <c r="E13" s="35">
        <f>INDEX('[5]Short pulse adder 2'!E$24:E$52,MATCH($B13,'[5]Short pulse adder 2'!$B$24:$B$52,0),1)</f>
        <v>-2.001953125E-2</v>
      </c>
      <c r="F13" s="35">
        <f>INDEX('[5]Short pulse adder 2'!F$24:F$52,MATCH($B13,'[5]Short pulse adder 2'!$B$24:$B$52,0),1)</f>
        <v>-3.253173828125E-2</v>
      </c>
      <c r="G13" s="35">
        <f>INDEX('[5]Short pulse adder 2'!G$24:G$52,MATCH($B13,'[5]Short pulse adder 2'!$B$24:$B$52,0),1)</f>
        <v>-4.50439453125E-2</v>
      </c>
      <c r="H13" s="35">
        <f>INDEX('[5]Short pulse adder 2'!H$24:H$52,MATCH($B13,'[5]Short pulse adder 2'!$B$24:$B$52,0),1)</f>
        <v>-2.1484375E-2</v>
      </c>
      <c r="I13" s="35">
        <f>INDEX('[5]Short pulse adder 2'!I$24:I$52,MATCH($B13,'[5]Short pulse adder 2'!$B$24:$B$52,0),1)</f>
        <v>-1.220703125E-3</v>
      </c>
      <c r="J13" s="35">
        <f>INDEX('[5]Short pulse adder 2'!J$24:J$52,MATCH($B13,'[5]Short pulse adder 2'!$B$24:$B$52,0),1)</f>
        <v>5.126953125E-3</v>
      </c>
      <c r="K13" s="35">
        <f>INDEX('[5]Short pulse adder 2'!K$24:K$52,MATCH($B13,'[5]Short pulse adder 2'!$B$24:$B$52,0),1)</f>
        <v>-7.99560546875E-2</v>
      </c>
      <c r="L13" s="35">
        <f>INDEX('[5]Short pulse adder 2'!L$24:L$52,MATCH($B13,'[5]Short pulse adder 2'!$B$24:$B$52,0),1)</f>
        <v>-8.642578125E-2</v>
      </c>
      <c r="M13" s="35">
        <f>INDEX('[5]Short pulse adder 2'!M$24:M$52,MATCH($B13,'[5]Short pulse adder 2'!$B$24:$B$52,0),1)</f>
        <v>-6.45751953125E-2</v>
      </c>
      <c r="N13" s="35">
        <f>INDEX('[5]Short pulse adder 2'!N$24:N$52,MATCH($B13,'[5]Short pulse adder 2'!$B$24:$B$52,0),1)</f>
        <v>-0.12884521484375</v>
      </c>
      <c r="O13" s="35">
        <f>INDEX('[5]Short pulse adder 2'!O$24:O$52,MATCH($B13,'[5]Short pulse adder 2'!$B$24:$B$52,0),1)</f>
        <v>-0.1217041015625</v>
      </c>
      <c r="P13" s="35">
        <f>INDEX('[5]Short pulse adder 2'!P$24:P$52,MATCH($B13,'[5]Short pulse adder 2'!$B$24:$B$52,0),1)</f>
        <v>-0.11968994140625</v>
      </c>
      <c r="Q13" s="35">
        <f>INDEX('[5]Short pulse adder 2'!Q$24:Q$52,MATCH($B13,'[5]Short pulse adder 2'!$B$24:$B$52,0),1)</f>
        <v>-4.3701171875E-2</v>
      </c>
      <c r="R13" s="35">
        <f>INDEX('[5]Short pulse adder 2'!R$24:R$52,MATCH($B13,'[5]Short pulse adder 2'!$B$24:$B$52,0),1)</f>
        <v>-2.0751953125E-2</v>
      </c>
      <c r="S13" s="35">
        <f>INDEX('[5]Short pulse adder 2'!S$24:S$52,MATCH($B13,'[5]Short pulse adder 2'!$B$24:$B$52,0),1)</f>
        <v>-2.0751953125E-2</v>
      </c>
    </row>
    <row r="14" spans="1:19" ht="15" customHeight="1" x14ac:dyDescent="0.25">
      <c r="A14" s="61"/>
      <c r="B14" s="30">
        <f>'Fuel Pressure Multiplier 1'!I6</f>
        <v>7</v>
      </c>
      <c r="C14" s="35">
        <f>INDEX('[5]Short pulse adder 2'!C$24:C$52,MATCH($B14,'[5]Short pulse adder 2'!$B$24:$B$52,0),1)</f>
        <v>4.33349609375E-3</v>
      </c>
      <c r="D14" s="35">
        <f>INDEX('[5]Short pulse adder 2'!D$24:D$52,MATCH($B14,'[5]Short pulse adder 2'!$B$24:$B$52,0),1)</f>
        <v>-6.8359375E-3</v>
      </c>
      <c r="E14" s="35">
        <f>INDEX('[5]Short pulse adder 2'!E$24:E$52,MATCH($B14,'[5]Short pulse adder 2'!$B$24:$B$52,0),1)</f>
        <v>-1.806640625E-2</v>
      </c>
      <c r="F14" s="35">
        <f>INDEX('[5]Short pulse adder 2'!F$24:F$52,MATCH($B14,'[5]Short pulse adder 2'!$B$24:$B$52,0),1)</f>
        <v>-2.923583984375E-2</v>
      </c>
      <c r="G14" s="35">
        <f>INDEX('[5]Short pulse adder 2'!G$24:G$52,MATCH($B14,'[5]Short pulse adder 2'!$B$24:$B$52,0),1)</f>
        <v>-4.04052734375E-2</v>
      </c>
      <c r="H14" s="35">
        <f>INDEX('[5]Short pulse adder 2'!H$24:H$52,MATCH($B14,'[5]Short pulse adder 2'!$B$24:$B$52,0),1)</f>
        <v>1.983642578125E-2</v>
      </c>
      <c r="I14" s="35">
        <f>INDEX('[5]Short pulse adder 2'!I$24:I$52,MATCH($B14,'[5]Short pulse adder 2'!$B$24:$B$52,0),1)</f>
        <v>-1.239013671875E-2</v>
      </c>
      <c r="J14" s="35">
        <f>INDEX('[5]Short pulse adder 2'!J$24:J$52,MATCH($B14,'[5]Short pulse adder 2'!$B$24:$B$52,0),1)</f>
        <v>4.4677734375E-2</v>
      </c>
      <c r="K14" s="35">
        <f>INDEX('[5]Short pulse adder 2'!K$24:K$52,MATCH($B14,'[5]Short pulse adder 2'!$B$24:$B$52,0),1)</f>
        <v>9.09423828125E-3</v>
      </c>
      <c r="L14" s="35">
        <f>INDEX('[5]Short pulse adder 2'!L$24:L$52,MATCH($B14,'[5]Short pulse adder 2'!$B$24:$B$52,0),1)</f>
        <v>-2.301025390625E-2</v>
      </c>
      <c r="M14" s="35">
        <f>INDEX('[5]Short pulse adder 2'!M$24:M$52,MATCH($B14,'[5]Short pulse adder 2'!$B$24:$B$52,0),1)</f>
        <v>-7.8857421875E-2</v>
      </c>
      <c r="N14" s="35">
        <f>INDEX('[5]Short pulse adder 2'!N$24:N$52,MATCH($B14,'[5]Short pulse adder 2'!$B$24:$B$52,0),1)</f>
        <v>-6.915283203125E-2</v>
      </c>
      <c r="O14" s="35">
        <f>INDEX('[5]Short pulse adder 2'!O$24:O$52,MATCH($B14,'[5]Short pulse adder 2'!$B$24:$B$52,0),1)</f>
        <v>-5.328369140625E-2</v>
      </c>
      <c r="P14" s="35">
        <f>INDEX('[5]Short pulse adder 2'!P$24:P$52,MATCH($B14,'[5]Short pulse adder 2'!$B$24:$B$52,0),1)</f>
        <v>-7.379150390625E-2</v>
      </c>
      <c r="Q14" s="35">
        <f>INDEX('[5]Short pulse adder 2'!Q$24:Q$52,MATCH($B14,'[5]Short pulse adder 2'!$B$24:$B$52,0),1)</f>
        <v>7.568359375E-3</v>
      </c>
      <c r="R14" s="35">
        <f>INDEX('[5]Short pulse adder 2'!R$24:R$52,MATCH($B14,'[5]Short pulse adder 2'!$B$24:$B$52,0),1)</f>
        <v>7.061767578125E-2</v>
      </c>
      <c r="S14" s="35">
        <f>INDEX('[5]Short pulse adder 2'!S$24:S$52,MATCH($B14,'[5]Short pulse adder 2'!$B$24:$B$52,0),1)</f>
        <v>7.061767578125E-2</v>
      </c>
    </row>
    <row r="15" spans="1:19" ht="15" customHeight="1" x14ac:dyDescent="0.25">
      <c r="A15" s="61"/>
      <c r="B15" s="30">
        <f>'Fuel Pressure Multiplier 1'!J6</f>
        <v>8</v>
      </c>
      <c r="C15" s="35">
        <f>INDEX('[5]Short pulse adder 2'!C$24:C$52,MATCH($B15,'[5]Short pulse adder 2'!$B$24:$B$52,0),1)</f>
        <v>3.662109375E-3</v>
      </c>
      <c r="D15" s="35">
        <f>INDEX('[5]Short pulse adder 2'!D$24:D$52,MATCH($B15,'[5]Short pulse adder 2'!$B$24:$B$52,0),1)</f>
        <v>-7.14111328125E-3</v>
      </c>
      <c r="E15" s="35">
        <f>INDEX('[5]Short pulse adder 2'!E$24:E$52,MATCH($B15,'[5]Short pulse adder 2'!$B$24:$B$52,0),1)</f>
        <v>-1.800537109375E-2</v>
      </c>
      <c r="F15" s="35">
        <f>INDEX('[5]Short pulse adder 2'!F$24:F$52,MATCH($B15,'[5]Short pulse adder 2'!$B$24:$B$52,0),1)</f>
        <v>-2.880859375E-2</v>
      </c>
      <c r="G15" s="35">
        <f>INDEX('[5]Short pulse adder 2'!G$24:G$52,MATCH($B15,'[5]Short pulse adder 2'!$B$24:$B$52,0),1)</f>
        <v>-3.96728515625E-2</v>
      </c>
      <c r="H15" s="35">
        <f>INDEX('[5]Short pulse adder 2'!H$24:H$52,MATCH($B15,'[5]Short pulse adder 2'!$B$24:$B$52,0),1)</f>
        <v>-3.5400390625E-2</v>
      </c>
      <c r="I15" s="35">
        <f>INDEX('[5]Short pulse adder 2'!I$24:I$52,MATCH($B15,'[5]Short pulse adder 2'!$B$24:$B$52,0),1)</f>
        <v>-1.77001953125E-3</v>
      </c>
      <c r="J15" s="35">
        <f>INDEX('[5]Short pulse adder 2'!J$24:J$52,MATCH($B15,'[5]Short pulse adder 2'!$B$24:$B$52,0),1)</f>
        <v>2.55126953125E-2</v>
      </c>
      <c r="K15" s="35">
        <f>INDEX('[5]Short pulse adder 2'!K$24:K$52,MATCH($B15,'[5]Short pulse adder 2'!$B$24:$B$52,0),1)</f>
        <v>2.4169921875E-2</v>
      </c>
      <c r="L15" s="35">
        <f>INDEX('[5]Short pulse adder 2'!L$24:L$52,MATCH($B15,'[5]Short pulse adder 2'!$B$24:$B$52,0),1)</f>
        <v>5.938720703125E-2</v>
      </c>
      <c r="M15" s="35">
        <f>INDEX('[5]Short pulse adder 2'!M$24:M$52,MATCH($B15,'[5]Short pulse adder 2'!$B$24:$B$52,0),1)</f>
        <v>-2.886962890625E-2</v>
      </c>
      <c r="N15" s="35">
        <f>INDEX('[5]Short pulse adder 2'!N$24:N$52,MATCH($B15,'[5]Short pulse adder 2'!$B$24:$B$52,0),1)</f>
        <v>-2.38037109375E-2</v>
      </c>
      <c r="O15" s="35">
        <f>INDEX('[5]Short pulse adder 2'!O$24:O$52,MATCH($B15,'[5]Short pulse adder 2'!$B$24:$B$52,0),1)</f>
        <v>-3.7841796875E-2</v>
      </c>
      <c r="P15" s="35">
        <f>INDEX('[5]Short pulse adder 2'!P$24:P$52,MATCH($B15,'[5]Short pulse adder 2'!$B$24:$B$52,0),1)</f>
        <v>-4.82177734375E-2</v>
      </c>
      <c r="Q15" s="35">
        <f>INDEX('[5]Short pulse adder 2'!Q$24:Q$52,MATCH($B15,'[5]Short pulse adder 2'!$B$24:$B$52,0),1)</f>
        <v>-5.95703125E-2</v>
      </c>
      <c r="R15" s="35">
        <f>INDEX('[5]Short pulse adder 2'!R$24:R$52,MATCH($B15,'[5]Short pulse adder 2'!$B$24:$B$52,0),1)</f>
        <v>-3.662109375E-4</v>
      </c>
      <c r="S15" s="35">
        <f>INDEX('[5]Short pulse adder 2'!S$24:S$52,MATCH($B15,'[5]Short pulse adder 2'!$B$24:$B$52,0),1)</f>
        <v>-3.662109375E-4</v>
      </c>
    </row>
    <row r="16" spans="1:19" ht="15" customHeight="1" x14ac:dyDescent="0.25">
      <c r="A16" s="61"/>
      <c r="B16" s="30">
        <f>'Fuel Pressure Multiplier 1'!K6</f>
        <v>9</v>
      </c>
      <c r="C16" s="35">
        <f>INDEX('[5]Short pulse adder 2'!C$24:C$52,MATCH($B16,'[5]Short pulse adder 2'!$B$24:$B$52,0),1)</f>
        <v>2.960205078125E-3</v>
      </c>
      <c r="D16" s="35">
        <f>INDEX('[5]Short pulse adder 2'!D$24:D$52,MATCH($B16,'[5]Short pulse adder 2'!$B$24:$B$52,0),1)</f>
        <v>-5.31005859375E-3</v>
      </c>
      <c r="E16" s="35">
        <f>INDEX('[5]Short pulse adder 2'!E$24:E$52,MATCH($B16,'[5]Short pulse adder 2'!$B$24:$B$52,0),1)</f>
        <v>-1.4923095703125E-2</v>
      </c>
      <c r="F16" s="35">
        <f>INDEX('[5]Short pulse adder 2'!F$24:F$52,MATCH($B16,'[5]Short pulse adder 2'!$B$24:$B$52,0),1)</f>
        <v>-2.16064453125E-2</v>
      </c>
      <c r="G16" s="35">
        <f>INDEX('[5]Short pulse adder 2'!G$24:G$52,MATCH($B16,'[5]Short pulse adder 2'!$B$24:$B$52,0),1)</f>
        <v>-3.7445068359375E-2</v>
      </c>
      <c r="H16" s="35">
        <f>INDEX('[5]Short pulse adder 2'!H$24:H$52,MATCH($B16,'[5]Short pulse adder 2'!$B$24:$B$52,0),1)</f>
        <v>-1.7059326171875E-2</v>
      </c>
      <c r="I16" s="35">
        <f>INDEX('[5]Short pulse adder 2'!I$24:I$52,MATCH($B16,'[5]Short pulse adder 2'!$B$24:$B$52,0),1)</f>
        <v>1.556396484375E-3</v>
      </c>
      <c r="J16" s="35">
        <f>INDEX('[5]Short pulse adder 2'!J$24:J$52,MATCH($B16,'[5]Short pulse adder 2'!$B$24:$B$52,0),1)</f>
        <v>-8.85009765625E-4</v>
      </c>
      <c r="K16" s="35">
        <f>INDEX('[5]Short pulse adder 2'!K$24:K$52,MATCH($B16,'[5]Short pulse adder 2'!$B$24:$B$52,0),1)</f>
        <v>-1.763916015625E-2</v>
      </c>
      <c r="L16" s="35">
        <f>INDEX('[5]Short pulse adder 2'!L$24:L$52,MATCH($B16,'[5]Short pulse adder 2'!$B$24:$B$52,0),1)</f>
        <v>3.2928466796875E-2</v>
      </c>
      <c r="M16" s="35">
        <f>INDEX('[5]Short pulse adder 2'!M$24:M$52,MATCH($B16,'[5]Short pulse adder 2'!$B$24:$B$52,0),1)</f>
        <v>-2.484130859375E-2</v>
      </c>
      <c r="N16" s="35">
        <f>INDEX('[5]Short pulse adder 2'!N$24:N$52,MATCH($B16,'[5]Short pulse adder 2'!$B$24:$B$52,0),1)</f>
        <v>-1.57470703125E-2</v>
      </c>
      <c r="O16" s="35">
        <f>INDEX('[5]Short pulse adder 2'!O$24:O$52,MATCH($B16,'[5]Short pulse adder 2'!$B$24:$B$52,0),1)</f>
        <v>-1.8951416015625E-2</v>
      </c>
      <c r="P16" s="35">
        <f>INDEX('[5]Short pulse adder 2'!P$24:P$52,MATCH($B16,'[5]Short pulse adder 2'!$B$24:$B$52,0),1)</f>
        <v>-1.9622802734375E-2</v>
      </c>
      <c r="Q16" s="35">
        <f>INDEX('[5]Short pulse adder 2'!Q$24:Q$52,MATCH($B16,'[5]Short pulse adder 2'!$B$24:$B$52,0),1)</f>
        <v>-9.1552734375E-4</v>
      </c>
      <c r="R16" s="35">
        <f>INDEX('[5]Short pulse adder 2'!R$24:R$52,MATCH($B16,'[5]Short pulse adder 2'!$B$24:$B$52,0),1)</f>
        <v>2.50244140625E-2</v>
      </c>
      <c r="S16" s="35">
        <f>INDEX('[5]Short pulse adder 2'!S$24:S$52,MATCH($B16,'[5]Short pulse adder 2'!$B$24:$B$52,0),1)</f>
        <v>2.50244140625E-2</v>
      </c>
    </row>
    <row r="17" spans="1:19" ht="15" customHeight="1" x14ac:dyDescent="0.25">
      <c r="A17" s="61"/>
      <c r="B17" s="30">
        <f>'Fuel Pressure Multiplier 1'!L6</f>
        <v>10</v>
      </c>
      <c r="C17" s="35">
        <f>INDEX('[5]Short pulse adder 2'!C$24:C$52,MATCH($B17,'[5]Short pulse adder 2'!$B$24:$B$52,0),1)</f>
        <v>2.25830078125E-3</v>
      </c>
      <c r="D17" s="35">
        <f>INDEX('[5]Short pulse adder 2'!D$24:D$52,MATCH($B17,'[5]Short pulse adder 2'!$B$24:$B$52,0),1)</f>
        <v>-3.47900390625E-3</v>
      </c>
      <c r="E17" s="35">
        <f>INDEX('[5]Short pulse adder 2'!E$24:E$52,MATCH($B17,'[5]Short pulse adder 2'!$B$24:$B$52,0),1)</f>
        <v>-1.18408203125E-2</v>
      </c>
      <c r="F17" s="35">
        <f>INDEX('[5]Short pulse adder 2'!F$24:F$52,MATCH($B17,'[5]Short pulse adder 2'!$B$24:$B$52,0),1)</f>
        <v>-1.4404296875E-2</v>
      </c>
      <c r="G17" s="35">
        <f>INDEX('[5]Short pulse adder 2'!G$24:G$52,MATCH($B17,'[5]Short pulse adder 2'!$B$24:$B$52,0),1)</f>
        <v>-3.521728515625E-2</v>
      </c>
      <c r="H17" s="35">
        <f>INDEX('[5]Short pulse adder 2'!H$24:H$52,MATCH($B17,'[5]Short pulse adder 2'!$B$24:$B$52,0),1)</f>
        <v>1.28173828125E-3</v>
      </c>
      <c r="I17" s="35">
        <f>INDEX('[5]Short pulse adder 2'!I$24:I$52,MATCH($B17,'[5]Short pulse adder 2'!$B$24:$B$52,0),1)</f>
        <v>4.8828125E-3</v>
      </c>
      <c r="J17" s="35">
        <f>INDEX('[5]Short pulse adder 2'!J$24:J$52,MATCH($B17,'[5]Short pulse adder 2'!$B$24:$B$52,0),1)</f>
        <v>-2.728271484375E-2</v>
      </c>
      <c r="K17" s="35">
        <f>INDEX('[5]Short pulse adder 2'!K$24:K$52,MATCH($B17,'[5]Short pulse adder 2'!$B$24:$B$52,0),1)</f>
        <v>-5.94482421875E-2</v>
      </c>
      <c r="L17" s="35">
        <f>INDEX('[5]Short pulse adder 2'!L$24:L$52,MATCH($B17,'[5]Short pulse adder 2'!$B$24:$B$52,0),1)</f>
        <v>6.4697265625E-3</v>
      </c>
      <c r="M17" s="35">
        <f>INDEX('[5]Short pulse adder 2'!M$24:M$52,MATCH($B17,'[5]Short pulse adder 2'!$B$24:$B$52,0),1)</f>
        <v>-2.081298828125E-2</v>
      </c>
      <c r="N17" s="35">
        <f>INDEX('[5]Short pulse adder 2'!N$24:N$52,MATCH($B17,'[5]Short pulse adder 2'!$B$24:$B$52,0),1)</f>
        <v>-7.6904296875E-3</v>
      </c>
      <c r="O17" s="35">
        <f>INDEX('[5]Short pulse adder 2'!O$24:O$52,MATCH($B17,'[5]Short pulse adder 2'!$B$24:$B$52,0),1)</f>
        <v>-6.103515625E-5</v>
      </c>
      <c r="P17" s="35">
        <f>INDEX('[5]Short pulse adder 2'!P$24:P$52,MATCH($B17,'[5]Short pulse adder 2'!$B$24:$B$52,0),1)</f>
        <v>8.97216796875E-3</v>
      </c>
      <c r="Q17" s="35">
        <f>INDEX('[5]Short pulse adder 2'!Q$24:Q$52,MATCH($B17,'[5]Short pulse adder 2'!$B$24:$B$52,0),1)</f>
        <v>5.77392578125E-2</v>
      </c>
      <c r="R17" s="35">
        <f>INDEX('[5]Short pulse adder 2'!R$24:R$52,MATCH($B17,'[5]Short pulse adder 2'!$B$24:$B$52,0),1)</f>
        <v>5.04150390625E-2</v>
      </c>
      <c r="S17" s="35">
        <f>INDEX('[5]Short pulse adder 2'!S$24:S$52,MATCH($B17,'[5]Short pulse adder 2'!$B$24:$B$52,0),1)</f>
        <v>5.04150390625E-2</v>
      </c>
    </row>
    <row r="18" spans="1:19" ht="15" customHeight="1" x14ac:dyDescent="0.25">
      <c r="A18" s="61"/>
      <c r="B18" s="30">
        <f>'Fuel Pressure Multiplier 1'!M6</f>
        <v>11</v>
      </c>
      <c r="C18" s="35">
        <f>INDEX('[5]Short pulse adder 2'!C$24:C$52,MATCH($B18,'[5]Short pulse adder 2'!$B$24:$B$52,0),1)</f>
        <v>5.18798828125E-4</v>
      </c>
      <c r="D18" s="35">
        <f>INDEX('[5]Short pulse adder 2'!D$24:D$52,MATCH($B18,'[5]Short pulse adder 2'!$B$24:$B$52,0),1)</f>
        <v>-4.852294921875E-3</v>
      </c>
      <c r="E18" s="35">
        <f>INDEX('[5]Short pulse adder 2'!E$24:E$52,MATCH($B18,'[5]Short pulse adder 2'!$B$24:$B$52,0),1)</f>
        <v>-1.0467529296875E-2</v>
      </c>
      <c r="F18" s="35">
        <f>INDEX('[5]Short pulse adder 2'!F$24:F$52,MATCH($B18,'[5]Short pulse adder 2'!$B$24:$B$52,0),1)</f>
        <v>-1.4923095703125E-2</v>
      </c>
      <c r="G18" s="35">
        <f>INDEX('[5]Short pulse adder 2'!G$24:G$52,MATCH($B18,'[5]Short pulse adder 2'!$B$24:$B$52,0),1)</f>
        <v>-2.703857421875E-2</v>
      </c>
      <c r="H18" s="35">
        <f>INDEX('[5]Short pulse adder 2'!H$24:H$52,MATCH($B18,'[5]Short pulse adder 2'!$B$24:$B$52,0),1)</f>
        <v>-3.3935546875E-2</v>
      </c>
      <c r="I18" s="35">
        <f>INDEX('[5]Short pulse adder 2'!I$24:I$52,MATCH($B18,'[5]Short pulse adder 2'!$B$24:$B$52,0),1)</f>
        <v>-3.8299560546875E-2</v>
      </c>
      <c r="J18" s="35">
        <f>INDEX('[5]Short pulse adder 2'!J$24:J$52,MATCH($B18,'[5]Short pulse adder 2'!$B$24:$B$52,0),1)</f>
        <v>-5.0079345703125E-2</v>
      </c>
      <c r="K18" s="35">
        <f>INDEX('[5]Short pulse adder 2'!K$24:K$52,MATCH($B18,'[5]Short pulse adder 2'!$B$24:$B$52,0),1)</f>
        <v>-5.6121826171875E-2</v>
      </c>
      <c r="L18" s="35">
        <f>INDEX('[5]Short pulse adder 2'!L$24:L$52,MATCH($B18,'[5]Short pulse adder 2'!$B$24:$B$52,0),1)</f>
        <v>-1.8218994140625E-2</v>
      </c>
      <c r="M18" s="35">
        <f>INDEX('[5]Short pulse adder 2'!M$24:M$52,MATCH($B18,'[5]Short pulse adder 2'!$B$24:$B$52,0),1)</f>
        <v>-3.3966064453125E-2</v>
      </c>
      <c r="N18" s="35">
        <f>INDEX('[5]Short pulse adder 2'!N$24:N$52,MATCH($B18,'[5]Short pulse adder 2'!$B$24:$B$52,0),1)</f>
        <v>-1.9287109375E-2</v>
      </c>
      <c r="O18" s="35">
        <f>INDEX('[5]Short pulse adder 2'!O$24:O$52,MATCH($B18,'[5]Short pulse adder 2'!$B$24:$B$52,0),1)</f>
        <v>-4.55322265625E-2</v>
      </c>
      <c r="P18" s="35">
        <f>INDEX('[5]Short pulse adder 2'!P$24:P$52,MATCH($B18,'[5]Short pulse adder 2'!$B$24:$B$52,0),1)</f>
        <v>-3.936767578125E-2</v>
      </c>
      <c r="Q18" s="35">
        <f>INDEX('[5]Short pulse adder 2'!Q$24:Q$52,MATCH($B18,'[5]Short pulse adder 2'!$B$24:$B$52,0),1)</f>
        <v>-3.35693359375E-3</v>
      </c>
      <c r="R18" s="35">
        <f>INDEX('[5]Short pulse adder 2'!R$24:R$52,MATCH($B18,'[5]Short pulse adder 2'!$B$24:$B$52,0),1)</f>
        <v>1.52587890625E-2</v>
      </c>
      <c r="S18" s="35">
        <f>INDEX('[5]Short pulse adder 2'!S$24:S$52,MATCH($B18,'[5]Short pulse adder 2'!$B$24:$B$52,0),1)</f>
        <v>1.52587890625E-2</v>
      </c>
    </row>
    <row r="19" spans="1:19" ht="15" customHeight="1" x14ac:dyDescent="0.25">
      <c r="A19" s="61"/>
      <c r="B19" s="30">
        <f>'Fuel Pressure Multiplier 1'!N6</f>
        <v>12</v>
      </c>
      <c r="C19" s="35">
        <f>INDEX('[5]Short pulse adder 2'!C$24:C$52,MATCH($B19,'[5]Short pulse adder 2'!$B$24:$B$52,0),1)</f>
        <v>-1.220703125E-3</v>
      </c>
      <c r="D19" s="35">
        <f>INDEX('[5]Short pulse adder 2'!D$24:D$52,MATCH($B19,'[5]Short pulse adder 2'!$B$24:$B$52,0),1)</f>
        <v>-6.2255859375E-3</v>
      </c>
      <c r="E19" s="35">
        <f>INDEX('[5]Short pulse adder 2'!E$24:E$52,MATCH($B19,'[5]Short pulse adder 2'!$B$24:$B$52,0),1)</f>
        <v>-9.09423828125E-3</v>
      </c>
      <c r="F19" s="35">
        <f>INDEX('[5]Short pulse adder 2'!F$24:F$52,MATCH($B19,'[5]Short pulse adder 2'!$B$24:$B$52,0),1)</f>
        <v>-1.544189453125E-2</v>
      </c>
      <c r="G19" s="35">
        <f>INDEX('[5]Short pulse adder 2'!G$24:G$52,MATCH($B19,'[5]Short pulse adder 2'!$B$24:$B$52,0),1)</f>
        <v>-1.885986328125E-2</v>
      </c>
      <c r="H19" s="35">
        <f>INDEX('[5]Short pulse adder 2'!H$24:H$52,MATCH($B19,'[5]Short pulse adder 2'!$B$24:$B$52,0),1)</f>
        <v>-6.915283203125E-2</v>
      </c>
      <c r="I19" s="35">
        <f>INDEX('[5]Short pulse adder 2'!I$24:I$52,MATCH($B19,'[5]Short pulse adder 2'!$B$24:$B$52,0),1)</f>
        <v>-8.148193359375E-2</v>
      </c>
      <c r="J19" s="35">
        <f>INDEX('[5]Short pulse adder 2'!J$24:J$52,MATCH($B19,'[5]Short pulse adder 2'!$B$24:$B$52,0),1)</f>
        <v>-7.28759765625E-2</v>
      </c>
      <c r="K19" s="35">
        <f>INDEX('[5]Short pulse adder 2'!K$24:K$52,MATCH($B19,'[5]Short pulse adder 2'!$B$24:$B$52,0),1)</f>
        <v>-5.279541015625E-2</v>
      </c>
      <c r="L19" s="35">
        <f>INDEX('[5]Short pulse adder 2'!L$24:L$52,MATCH($B19,'[5]Short pulse adder 2'!$B$24:$B$52,0),1)</f>
        <v>-4.290771484375E-2</v>
      </c>
      <c r="M19" s="35">
        <f>INDEX('[5]Short pulse adder 2'!M$24:M$52,MATCH($B19,'[5]Short pulse adder 2'!$B$24:$B$52,0),1)</f>
        <v>-4.7119140625E-2</v>
      </c>
      <c r="N19" s="35">
        <f>INDEX('[5]Short pulse adder 2'!N$24:N$52,MATCH($B19,'[5]Short pulse adder 2'!$B$24:$B$52,0),1)</f>
        <v>-3.08837890625E-2</v>
      </c>
      <c r="O19" s="35">
        <f>INDEX('[5]Short pulse adder 2'!O$24:O$52,MATCH($B19,'[5]Short pulse adder 2'!$B$24:$B$52,0),1)</f>
        <v>-9.100341796875E-2</v>
      </c>
      <c r="P19" s="35">
        <f>INDEX('[5]Short pulse adder 2'!P$24:P$52,MATCH($B19,'[5]Short pulse adder 2'!$B$24:$B$52,0),1)</f>
        <v>-8.770751953125E-2</v>
      </c>
      <c r="Q19" s="35">
        <f>INDEX('[5]Short pulse adder 2'!Q$24:Q$52,MATCH($B19,'[5]Short pulse adder 2'!$B$24:$B$52,0),1)</f>
        <v>-6.4453125E-2</v>
      </c>
      <c r="R19" s="35">
        <f>INDEX('[5]Short pulse adder 2'!R$24:R$52,MATCH($B19,'[5]Short pulse adder 2'!$B$24:$B$52,0),1)</f>
        <v>-1.98974609375E-2</v>
      </c>
      <c r="S19" s="35">
        <f>INDEX('[5]Short pulse adder 2'!S$24:S$52,MATCH($B19,'[5]Short pulse adder 2'!$B$24:$B$52,0),1)</f>
        <v>-1.98974609375E-2</v>
      </c>
    </row>
    <row r="20" spans="1:19" ht="15" customHeight="1" x14ac:dyDescent="0.25">
      <c r="A20" s="61"/>
      <c r="B20" s="30">
        <f>'Fuel Pressure Multiplier 1'!O6</f>
        <v>13</v>
      </c>
      <c r="C20" s="35">
        <f>INDEX('[5]Short pulse adder 2'!C$24:C$52,MATCH($B20,'[5]Short pulse adder 2'!$B$24:$B$52,0),1)</f>
        <v>-4.08935546875E-2</v>
      </c>
      <c r="D20" s="35">
        <f>INDEX('[5]Short pulse adder 2'!D$24:D$52,MATCH($B20,'[5]Short pulse adder 2'!$B$24:$B$52,0),1)</f>
        <v>-5.1544189453125E-2</v>
      </c>
      <c r="E20" s="35">
        <f>INDEX('[5]Short pulse adder 2'!E$24:E$52,MATCH($B20,'[5]Short pulse adder 2'!$B$24:$B$52,0),1)</f>
        <v>-5.9326171875E-2</v>
      </c>
      <c r="F20" s="35">
        <f>INDEX('[5]Short pulse adder 2'!F$24:F$52,MATCH($B20,'[5]Short pulse adder 2'!$B$24:$B$52,0),1)</f>
        <v>-6.8450927734375E-2</v>
      </c>
      <c r="G20" s="35">
        <f>INDEX('[5]Short pulse adder 2'!G$24:G$52,MATCH($B20,'[5]Short pulse adder 2'!$B$24:$B$52,0),1)</f>
        <v>-2.0660400390625E-2</v>
      </c>
      <c r="H20" s="35">
        <f>INDEX('[5]Short pulse adder 2'!H$24:H$52,MATCH($B20,'[5]Short pulse adder 2'!$B$24:$B$52,0),1)</f>
        <v>-5.1666259765625E-2</v>
      </c>
      <c r="I20" s="35">
        <f>INDEX('[5]Short pulse adder 2'!I$24:I$52,MATCH($B20,'[5]Short pulse adder 2'!$B$24:$B$52,0),1)</f>
        <v>-6.3690185546875E-2</v>
      </c>
      <c r="J20" s="35">
        <f>INDEX('[5]Short pulse adder 2'!J$24:J$52,MATCH($B20,'[5]Short pulse adder 2'!$B$24:$B$52,0),1)</f>
        <v>-6.524658203125E-2</v>
      </c>
      <c r="K20" s="35">
        <f>INDEX('[5]Short pulse adder 2'!K$24:K$52,MATCH($B20,'[5]Short pulse adder 2'!$B$24:$B$52,0),1)</f>
        <v>-4.9560546875E-2</v>
      </c>
      <c r="L20" s="35">
        <f>INDEX('[5]Short pulse adder 2'!L$24:L$52,MATCH($B20,'[5]Short pulse adder 2'!$B$24:$B$52,0),1)</f>
        <v>-3.8970947265625E-2</v>
      </c>
      <c r="M20" s="35">
        <f>INDEX('[5]Short pulse adder 2'!M$24:M$52,MATCH($B20,'[5]Short pulse adder 2'!$B$24:$B$52,0),1)</f>
        <v>-4.376220703125E-2</v>
      </c>
      <c r="N20" s="35">
        <f>INDEX('[5]Short pulse adder 2'!N$24:N$52,MATCH($B20,'[5]Short pulse adder 2'!$B$24:$B$52,0),1)</f>
        <v>-1.6632080078125E-2</v>
      </c>
      <c r="O20" s="35">
        <f>INDEX('[5]Short pulse adder 2'!O$24:O$52,MATCH($B20,'[5]Short pulse adder 2'!$B$24:$B$52,0),1)</f>
        <v>-8.349609375E-2</v>
      </c>
      <c r="P20" s="35">
        <f>INDEX('[5]Short pulse adder 2'!P$24:P$52,MATCH($B20,'[5]Short pulse adder 2'!$B$24:$B$52,0),1)</f>
        <v>-9.3292236328125E-2</v>
      </c>
      <c r="Q20" s="35">
        <f>INDEX('[5]Short pulse adder 2'!Q$24:Q$52,MATCH($B20,'[5]Short pulse adder 2'!$B$24:$B$52,0),1)</f>
        <v>-6.719970703125E-2</v>
      </c>
      <c r="R20" s="35">
        <f>INDEX('[5]Short pulse adder 2'!R$24:R$52,MATCH($B20,'[5]Short pulse adder 2'!$B$24:$B$52,0),1)</f>
        <v>-1.9195556640625E-2</v>
      </c>
      <c r="S20" s="35">
        <f>INDEX('[5]Short pulse adder 2'!S$24:S$52,MATCH($B20,'[5]Short pulse adder 2'!$B$24:$B$52,0),1)</f>
        <v>-1.9195556640625E-2</v>
      </c>
    </row>
    <row r="21" spans="1:19" ht="15" customHeight="1" x14ac:dyDescent="0.25">
      <c r="A21" s="61"/>
      <c r="B21" s="30">
        <f>'Fuel Pressure Multiplier 1'!P6</f>
        <v>15</v>
      </c>
      <c r="C21" s="35">
        <f>INDEX('[5]Short pulse adder 2'!C$24:C$52,MATCH($B21,'[5]Short pulse adder 2'!$B$24:$B$52,0),1)</f>
        <v>-0.120269775390625</v>
      </c>
      <c r="D21" s="35">
        <f>INDEX('[5]Short pulse adder 2'!D$24:D$52,MATCH($B21,'[5]Short pulse adder 2'!$B$24:$B$52,0),1)</f>
        <v>-0.142181396484375</v>
      </c>
      <c r="E21" s="35">
        <f>INDEX('[5]Short pulse adder 2'!E$24:E$52,MATCH($B21,'[5]Short pulse adder 2'!$B$24:$B$52,0),1)</f>
        <v>-0.1597900390625</v>
      </c>
      <c r="F21" s="35">
        <f>INDEX('[5]Short pulse adder 2'!F$24:F$52,MATCH($B21,'[5]Short pulse adder 2'!$B$24:$B$52,0),1)</f>
        <v>-0.174468994140625</v>
      </c>
      <c r="G21" s="35">
        <f>INDEX('[5]Short pulse adder 2'!G$24:G$52,MATCH($B21,'[5]Short pulse adder 2'!$B$24:$B$52,0),1)</f>
        <v>-0.1312255859375</v>
      </c>
      <c r="H21" s="35">
        <f>INDEX('[5]Short pulse adder 2'!H$24:H$52,MATCH($B21,'[5]Short pulse adder 2'!$B$24:$B$52,0),1)</f>
        <v>-0.140838623046875</v>
      </c>
      <c r="I21" s="35">
        <f>INDEX('[5]Short pulse adder 2'!I$24:I$52,MATCH($B21,'[5]Short pulse adder 2'!$B$24:$B$52,0),1)</f>
        <v>-0.14794921875</v>
      </c>
      <c r="J21" s="35">
        <f>INDEX('[5]Short pulse adder 2'!J$24:J$52,MATCH($B21,'[5]Short pulse adder 2'!$B$24:$B$52,0),1)</f>
        <v>-0.152557373046875</v>
      </c>
      <c r="K21" s="35">
        <f>INDEX('[5]Short pulse adder 2'!K$24:K$52,MATCH($B21,'[5]Short pulse adder 2'!$B$24:$B$52,0),1)</f>
        <v>-0.143157958984375</v>
      </c>
      <c r="L21" s="35">
        <f>INDEX('[5]Short pulse adder 2'!L$24:L$52,MATCH($B21,'[5]Short pulse adder 2'!$B$24:$B$52,0),1)</f>
        <v>-0.131256103515625</v>
      </c>
      <c r="M21" s="35">
        <f>INDEX('[5]Short pulse adder 2'!M$24:M$52,MATCH($B21,'[5]Short pulse adder 2'!$B$24:$B$52,0),1)</f>
        <v>-0.125213623046875</v>
      </c>
      <c r="N21" s="35">
        <f>INDEX('[5]Short pulse adder 2'!N$24:N$52,MATCH($B21,'[5]Short pulse adder 2'!$B$24:$B$52,0),1)</f>
        <v>-9.4940185546875E-2</v>
      </c>
      <c r="O21" s="35">
        <f>INDEX('[5]Short pulse adder 2'!O$24:O$52,MATCH($B21,'[5]Short pulse adder 2'!$B$24:$B$52,0),1)</f>
        <v>-0.10174560546875</v>
      </c>
      <c r="P21" s="35">
        <f>INDEX('[5]Short pulse adder 2'!P$24:P$52,MATCH($B21,'[5]Short pulse adder 2'!$B$24:$B$52,0),1)</f>
        <v>-9.4451904296875E-2</v>
      </c>
      <c r="Q21" s="35">
        <f>INDEX('[5]Short pulse adder 2'!Q$24:Q$52,MATCH($B21,'[5]Short pulse adder 2'!$B$24:$B$52,0),1)</f>
        <v>-5.87158203125E-2</v>
      </c>
      <c r="R21" s="35">
        <f>INDEX('[5]Short pulse adder 2'!R$24:R$52,MATCH($B21,'[5]Short pulse adder 2'!$B$24:$B$52,0),1)</f>
        <v>-9.246826171875E-3</v>
      </c>
      <c r="S21" s="35">
        <f>INDEX('[5]Short pulse adder 2'!S$24:S$52,MATCH($B21,'[5]Short pulse adder 2'!$B$24:$B$52,0),1)</f>
        <v>-9.246826171875E-3</v>
      </c>
    </row>
    <row r="22" spans="1:19" ht="15" customHeight="1" x14ac:dyDescent="0.25">
      <c r="A22" s="61"/>
      <c r="B22" s="30">
        <f>'Fuel Pressure Multiplier 1'!Q6</f>
        <v>16</v>
      </c>
      <c r="C22" s="35">
        <f>INDEX('[5]Short pulse adder 2'!C$24:C$52,MATCH($B22,'[5]Short pulse adder 2'!$B$24:$B$52,0),1)</f>
        <v>-0.15997314453125</v>
      </c>
      <c r="D22" s="35">
        <f>INDEX('[5]Short pulse adder 2'!D$24:D$52,MATCH($B22,'[5]Short pulse adder 2'!$B$24:$B$52,0),1)</f>
        <v>-0.1875</v>
      </c>
      <c r="E22" s="35">
        <f>INDEX('[5]Short pulse adder 2'!E$24:E$52,MATCH($B22,'[5]Short pulse adder 2'!$B$24:$B$52,0),1)</f>
        <v>-0.21002197265625</v>
      </c>
      <c r="F22" s="35">
        <f>INDEX('[5]Short pulse adder 2'!F$24:F$52,MATCH($B22,'[5]Short pulse adder 2'!$B$24:$B$52,0),1)</f>
        <v>-0.22747802734375</v>
      </c>
      <c r="G22" s="35">
        <f>INDEX('[5]Short pulse adder 2'!G$24:G$52,MATCH($B22,'[5]Short pulse adder 2'!$B$24:$B$52,0),1)</f>
        <v>-0.239990234375</v>
      </c>
      <c r="H22" s="35">
        <f>INDEX('[5]Short pulse adder 2'!H$24:H$52,MATCH($B22,'[5]Short pulse adder 2'!$B$24:$B$52,0),1)</f>
        <v>-0.24749755859375</v>
      </c>
      <c r="I22" s="35">
        <f>INDEX('[5]Short pulse adder 2'!I$24:I$52,MATCH($B22,'[5]Short pulse adder 2'!$B$24:$B$52,0),1)</f>
        <v>-0.25</v>
      </c>
      <c r="J22" s="35">
        <f>INDEX('[5]Short pulse adder 2'!J$24:J$52,MATCH($B22,'[5]Short pulse adder 2'!$B$24:$B$52,0),1)</f>
        <v>-0.24749755859375</v>
      </c>
      <c r="K22" s="35">
        <f>INDEX('[5]Short pulse adder 2'!K$24:K$52,MATCH($B22,'[5]Short pulse adder 2'!$B$24:$B$52,0),1)</f>
        <v>-0.239990234375</v>
      </c>
      <c r="L22" s="35">
        <f>INDEX('[5]Short pulse adder 2'!L$24:L$52,MATCH($B22,'[5]Short pulse adder 2'!$B$24:$B$52,0),1)</f>
        <v>-0.22747802734375</v>
      </c>
      <c r="M22" s="35">
        <f>INDEX('[5]Short pulse adder 2'!M$24:M$52,MATCH($B22,'[5]Short pulse adder 2'!$B$24:$B$52,0),1)</f>
        <v>-0.21002197265625</v>
      </c>
      <c r="N22" s="35">
        <f>INDEX('[5]Short pulse adder 2'!N$24:N$52,MATCH($B22,'[5]Short pulse adder 2'!$B$24:$B$52,0),1)</f>
        <v>-0.1875</v>
      </c>
      <c r="O22" s="35">
        <f>INDEX('[5]Short pulse adder 2'!O$24:O$52,MATCH($B22,'[5]Short pulse adder 2'!$B$24:$B$52,0),1)</f>
        <v>-0.12750244140625</v>
      </c>
      <c r="P22" s="35">
        <f>INDEX('[5]Short pulse adder 2'!P$24:P$52,MATCH($B22,'[5]Short pulse adder 2'!$B$24:$B$52,0),1)</f>
        <v>-9.002685546875E-2</v>
      </c>
      <c r="Q22" s="35">
        <f>INDEX('[5]Short pulse adder 2'!Q$24:Q$52,MATCH($B22,'[5]Short pulse adder 2'!$B$24:$B$52,0),1)</f>
        <v>-4.74853515625E-2</v>
      </c>
      <c r="R22" s="35">
        <f>INDEX('[5]Short pulse adder 2'!R$24:R$52,MATCH($B22,'[5]Short pulse adder 2'!$B$24:$B$52,0),1)</f>
        <v>0</v>
      </c>
      <c r="S22" s="35">
        <f>INDEX('[5]Short pulse adder 2'!S$24:S$52,MATCH($B22,'[5]Short pulse adder 2'!$B$24:$B$52,0),1)</f>
        <v>0</v>
      </c>
    </row>
    <row r="23" spans="1:19" ht="15" customHeight="1" x14ac:dyDescent="0.25">
      <c r="A23" s="61"/>
      <c r="B23" s="30">
        <f>'Fuel Pressure Multiplier 1'!R6</f>
        <v>21</v>
      </c>
      <c r="C23" s="35">
        <f>INDEX('[5]Short pulse adder 2'!C$24:C$52,MATCH($B23,'[5]Short pulse adder 2'!$B$24:$B$52,0),1)</f>
        <v>-0.15997314453125</v>
      </c>
      <c r="D23" s="35">
        <f>INDEX('[5]Short pulse adder 2'!D$24:D$52,MATCH($B23,'[5]Short pulse adder 2'!$B$24:$B$52,0),1)</f>
        <v>-0.1875</v>
      </c>
      <c r="E23" s="35">
        <f>INDEX('[5]Short pulse adder 2'!E$24:E$52,MATCH($B23,'[5]Short pulse adder 2'!$B$24:$B$52,0),1)</f>
        <v>-0.21002197265625</v>
      </c>
      <c r="F23" s="35">
        <f>INDEX('[5]Short pulse adder 2'!F$24:F$52,MATCH($B23,'[5]Short pulse adder 2'!$B$24:$B$52,0),1)</f>
        <v>-0.22747802734375</v>
      </c>
      <c r="G23" s="35">
        <f>INDEX('[5]Short pulse adder 2'!G$24:G$52,MATCH($B23,'[5]Short pulse adder 2'!$B$24:$B$52,0),1)</f>
        <v>-0.239990234375</v>
      </c>
      <c r="H23" s="35">
        <f>INDEX('[5]Short pulse adder 2'!H$24:H$52,MATCH($B23,'[5]Short pulse adder 2'!$B$24:$B$52,0),1)</f>
        <v>-0.24749755859375</v>
      </c>
      <c r="I23" s="35">
        <f>INDEX('[5]Short pulse adder 2'!I$24:I$52,MATCH($B23,'[5]Short pulse adder 2'!$B$24:$B$52,0),1)</f>
        <v>-0.25</v>
      </c>
      <c r="J23" s="35">
        <f>INDEX('[5]Short pulse adder 2'!J$24:J$52,MATCH($B23,'[5]Short pulse adder 2'!$B$24:$B$52,0),1)</f>
        <v>-0.24749755859375</v>
      </c>
      <c r="K23" s="35">
        <f>INDEX('[5]Short pulse adder 2'!K$24:K$52,MATCH($B23,'[5]Short pulse adder 2'!$B$24:$B$52,0),1)</f>
        <v>-0.239990234375</v>
      </c>
      <c r="L23" s="35">
        <f>INDEX('[5]Short pulse adder 2'!L$24:L$52,MATCH($B23,'[5]Short pulse adder 2'!$B$24:$B$52,0),1)</f>
        <v>-0.22747802734375</v>
      </c>
      <c r="M23" s="35">
        <f>INDEX('[5]Short pulse adder 2'!M$24:M$52,MATCH($B23,'[5]Short pulse adder 2'!$B$24:$B$52,0),1)</f>
        <v>-0.21002197265625</v>
      </c>
      <c r="N23" s="35">
        <f>INDEX('[5]Short pulse adder 2'!N$24:N$52,MATCH($B23,'[5]Short pulse adder 2'!$B$24:$B$52,0),1)</f>
        <v>-0.1875</v>
      </c>
      <c r="O23" s="35">
        <f>INDEX('[5]Short pulse adder 2'!O$24:O$52,MATCH($B23,'[5]Short pulse adder 2'!$B$24:$B$52,0),1)</f>
        <v>-0.12750244140625</v>
      </c>
      <c r="P23" s="35">
        <f>INDEX('[5]Short pulse adder 2'!P$24:P$52,MATCH($B23,'[5]Short pulse adder 2'!$B$24:$B$52,0),1)</f>
        <v>-9.002685546875E-2</v>
      </c>
      <c r="Q23" s="35">
        <f>INDEX('[5]Short pulse adder 2'!Q$24:Q$52,MATCH($B23,'[5]Short pulse adder 2'!$B$24:$B$52,0),1)</f>
        <v>-4.74853515625E-2</v>
      </c>
      <c r="R23" s="35">
        <f>INDEX('[5]Short pulse adder 2'!R$24:R$52,MATCH($B23,'[5]Short pulse adder 2'!$B$24:$B$52,0),1)</f>
        <v>0</v>
      </c>
      <c r="S23" s="35">
        <f>INDEX('[5]Short pulse adder 2'!S$24:S$52,MATCH($B23,'[5]Short pulse adder 2'!$B$24:$B$52,0),1)</f>
        <v>0</v>
      </c>
    </row>
    <row r="24" spans="1:19" ht="15" customHeight="1" x14ac:dyDescent="0.25">
      <c r="A24" s="18"/>
      <c r="B24" s="18"/>
    </row>
    <row r="25" spans="1:19" x14ac:dyDescent="0.25">
      <c r="A25" s="45" t="s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46" t="s">
        <v>104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</sheetData>
  <sheetProtection sheet="1" objects="1" scenarios="1"/>
  <mergeCells count="6">
    <mergeCell ref="A26:S26"/>
    <mergeCell ref="A1:S3"/>
    <mergeCell ref="A4:S4"/>
    <mergeCell ref="A5:A23"/>
    <mergeCell ref="C5:S5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0"/>
  <dimension ref="A1:S26"/>
  <sheetViews>
    <sheetView zoomScale="96" zoomScaleNormal="96" workbookViewId="0">
      <selection activeCell="C7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0" t="s">
        <v>105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35">
      <c r="A5" s="61" t="s">
        <v>61</v>
      </c>
      <c r="B5" s="22"/>
      <c r="C5" s="62" t="s">
        <v>102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1"/>
      <c r="B6" s="36"/>
      <c r="C6" s="37">
        <v>0.2</v>
      </c>
      <c r="D6" s="37">
        <f>C6+0.05</f>
        <v>0.25</v>
      </c>
      <c r="E6" s="37">
        <f t="shared" ref="E6:S6" si="0">D6+0.05</f>
        <v>0.3</v>
      </c>
      <c r="F6" s="37">
        <f t="shared" si="0"/>
        <v>0.35</v>
      </c>
      <c r="G6" s="37">
        <f t="shared" si="0"/>
        <v>0.39999999999999997</v>
      </c>
      <c r="H6" s="37">
        <f t="shared" si="0"/>
        <v>0.44999999999999996</v>
      </c>
      <c r="I6" s="37">
        <f t="shared" si="0"/>
        <v>0.49999999999999994</v>
      </c>
      <c r="J6" s="37">
        <f t="shared" si="0"/>
        <v>0.54999999999999993</v>
      </c>
      <c r="K6" s="37">
        <f t="shared" si="0"/>
        <v>0.6</v>
      </c>
      <c r="L6" s="37">
        <f t="shared" si="0"/>
        <v>0.65</v>
      </c>
      <c r="M6" s="37">
        <f t="shared" si="0"/>
        <v>0.70000000000000007</v>
      </c>
      <c r="N6" s="37">
        <f t="shared" si="0"/>
        <v>0.75000000000000011</v>
      </c>
      <c r="O6" s="37">
        <f t="shared" si="0"/>
        <v>0.80000000000000016</v>
      </c>
      <c r="P6" s="37">
        <f t="shared" si="0"/>
        <v>0.8500000000000002</v>
      </c>
      <c r="Q6" s="37">
        <f t="shared" si="0"/>
        <v>0.90000000000000024</v>
      </c>
      <c r="R6" s="37">
        <f t="shared" si="0"/>
        <v>0.95000000000000029</v>
      </c>
      <c r="S6" s="37">
        <f t="shared" si="0"/>
        <v>1.0000000000000002</v>
      </c>
    </row>
    <row r="7" spans="1:19" ht="15" customHeight="1" x14ac:dyDescent="0.25">
      <c r="A7" s="61"/>
      <c r="B7" s="38">
        <f>'Fuel Pressure Multiplier 1'!B6</f>
        <v>0.4</v>
      </c>
      <c r="C7" s="35">
        <f>INDEX('[5]Short pulse adder 3'!C$24:C$52,MATCH($B7,'[5]Short pulse adder 3'!$B$24:$B$52,0),1)</f>
        <v>-5.55419921875E-3</v>
      </c>
      <c r="D7" s="35">
        <f>INDEX('[5]Short pulse adder 3'!D$24:D$52,MATCH($B7,'[5]Short pulse adder 3'!$B$24:$B$52,0),1)</f>
        <v>-2.74658203125E-3</v>
      </c>
      <c r="E7" s="35">
        <f>INDEX('[5]Short pulse adder 3'!E$24:E$52,MATCH($B7,'[5]Short pulse adder 3'!$B$24:$B$52,0),1)</f>
        <v>1.45263671875E-2</v>
      </c>
      <c r="F7" s="35">
        <f>INDEX('[5]Short pulse adder 3'!F$24:F$52,MATCH($B7,'[5]Short pulse adder 3'!$B$24:$B$52,0),1)</f>
        <v>-2.239990234375E-2</v>
      </c>
      <c r="G7" s="35">
        <f>INDEX('[5]Short pulse adder 3'!G$24:G$52,MATCH($B7,'[5]Short pulse adder 3'!$B$24:$B$52,0),1)</f>
        <v>-5.82275390625E-2</v>
      </c>
      <c r="H7" s="35">
        <f>INDEX('[5]Short pulse adder 3'!H$24:H$52,MATCH($B7,'[5]Short pulse adder 3'!$B$24:$B$52,0),1)</f>
        <v>1.85546875E-2</v>
      </c>
      <c r="I7" s="35">
        <f>INDEX('[5]Short pulse adder 3'!I$24:I$52,MATCH($B7,'[5]Short pulse adder 3'!$B$24:$B$52,0),1)</f>
        <v>4.608154296875E-2</v>
      </c>
      <c r="J7" s="35">
        <f>INDEX('[5]Short pulse adder 3'!J$24:J$52,MATCH($B7,'[5]Short pulse adder 3'!$B$24:$B$52,0),1)</f>
        <v>7.354736328125E-2</v>
      </c>
      <c r="K7" s="35">
        <f>INDEX('[5]Short pulse adder 3'!K$24:K$52,MATCH($B7,'[5]Short pulse adder 3'!$B$24:$B$52,0),1)</f>
        <v>0.10107421875</v>
      </c>
      <c r="L7" s="35">
        <f>INDEX('[5]Short pulse adder 3'!L$24:L$52,MATCH($B7,'[5]Short pulse adder 3'!$B$24:$B$52,0),1)</f>
        <v>0.16302490234375</v>
      </c>
      <c r="M7" s="35">
        <f>INDEX('[5]Short pulse adder 3'!M$24:M$52,MATCH($B7,'[5]Short pulse adder 3'!$B$24:$B$52,0),1)</f>
        <v>0.2650146484375</v>
      </c>
      <c r="N7" s="35">
        <f>INDEX('[5]Short pulse adder 3'!N$24:N$52,MATCH($B7,'[5]Short pulse adder 3'!$B$24:$B$52,0),1)</f>
        <v>0.2496337890625</v>
      </c>
      <c r="O7" s="35">
        <f>INDEX('[5]Short pulse adder 3'!O$24:O$52,MATCH($B7,'[5]Short pulse adder 3'!$B$24:$B$52,0),1)</f>
        <v>0.487060546875</v>
      </c>
      <c r="P7" s="35">
        <f>INDEX('[5]Short pulse adder 3'!P$24:P$52,MATCH($B7,'[5]Short pulse adder 3'!$B$24:$B$52,0),1)</f>
        <v>0.21600341796875</v>
      </c>
      <c r="Q7" s="35">
        <f>INDEX('[5]Short pulse adder 3'!Q$24:Q$52,MATCH($B7,'[5]Short pulse adder 3'!$B$24:$B$52,0),1)</f>
        <v>0.406005859375</v>
      </c>
      <c r="R7" s="35">
        <f>INDEX('[5]Short pulse adder 3'!R$24:R$52,MATCH($B7,'[5]Short pulse adder 3'!$B$24:$B$52,0),1)</f>
        <v>0.52520751953125</v>
      </c>
      <c r="S7" s="35">
        <f>INDEX('[5]Short pulse adder 3'!S$24:S$52,MATCH($B7,'[5]Short pulse adder 3'!$B$24:$B$52,0),1)</f>
        <v>0.52520751953125</v>
      </c>
    </row>
    <row r="8" spans="1:19" ht="15" customHeight="1" x14ac:dyDescent="0.25">
      <c r="A8" s="61"/>
      <c r="B8" s="38">
        <f>'Fuel Pressure Multiplier 1'!C6</f>
        <v>1</v>
      </c>
      <c r="C8" s="35">
        <f>INDEX('[5]Short pulse adder 3'!C$24:C$52,MATCH($B8,'[5]Short pulse adder 3'!$B$24:$B$52,0),1)</f>
        <v>-5.55419921875E-3</v>
      </c>
      <c r="D8" s="35">
        <f>INDEX('[5]Short pulse adder 3'!D$24:D$52,MATCH($B8,'[5]Short pulse adder 3'!$B$24:$B$52,0),1)</f>
        <v>-2.74658203125E-3</v>
      </c>
      <c r="E8" s="35">
        <f>INDEX('[5]Short pulse adder 3'!E$24:E$52,MATCH($B8,'[5]Short pulse adder 3'!$B$24:$B$52,0),1)</f>
        <v>1.45263671875E-2</v>
      </c>
      <c r="F8" s="35">
        <f>INDEX('[5]Short pulse adder 3'!F$24:F$52,MATCH($B8,'[5]Short pulse adder 3'!$B$24:$B$52,0),1)</f>
        <v>-2.239990234375E-2</v>
      </c>
      <c r="G8" s="35">
        <f>INDEX('[5]Short pulse adder 3'!G$24:G$52,MATCH($B8,'[5]Short pulse adder 3'!$B$24:$B$52,0),1)</f>
        <v>-5.82275390625E-2</v>
      </c>
      <c r="H8" s="35">
        <f>INDEX('[5]Short pulse adder 3'!H$24:H$52,MATCH($B8,'[5]Short pulse adder 3'!$B$24:$B$52,0),1)</f>
        <v>1.85546875E-2</v>
      </c>
      <c r="I8" s="35">
        <f>INDEX('[5]Short pulse adder 3'!I$24:I$52,MATCH($B8,'[5]Short pulse adder 3'!$B$24:$B$52,0),1)</f>
        <v>4.608154296875E-2</v>
      </c>
      <c r="J8" s="35">
        <f>INDEX('[5]Short pulse adder 3'!J$24:J$52,MATCH($B8,'[5]Short pulse adder 3'!$B$24:$B$52,0),1)</f>
        <v>7.354736328125E-2</v>
      </c>
      <c r="K8" s="35">
        <f>INDEX('[5]Short pulse adder 3'!K$24:K$52,MATCH($B8,'[5]Short pulse adder 3'!$B$24:$B$52,0),1)</f>
        <v>0.10107421875</v>
      </c>
      <c r="L8" s="35">
        <f>INDEX('[5]Short pulse adder 3'!L$24:L$52,MATCH($B8,'[5]Short pulse adder 3'!$B$24:$B$52,0),1)</f>
        <v>0.16302490234375</v>
      </c>
      <c r="M8" s="35">
        <f>INDEX('[5]Short pulse adder 3'!M$24:M$52,MATCH($B8,'[5]Short pulse adder 3'!$B$24:$B$52,0),1)</f>
        <v>0.2650146484375</v>
      </c>
      <c r="N8" s="35">
        <f>INDEX('[5]Short pulse adder 3'!N$24:N$52,MATCH($B8,'[5]Short pulse adder 3'!$B$24:$B$52,0),1)</f>
        <v>0.2496337890625</v>
      </c>
      <c r="O8" s="35">
        <f>INDEX('[5]Short pulse adder 3'!O$24:O$52,MATCH($B8,'[5]Short pulse adder 3'!$B$24:$B$52,0),1)</f>
        <v>0.487060546875</v>
      </c>
      <c r="P8" s="35">
        <f>INDEX('[5]Short pulse adder 3'!P$24:P$52,MATCH($B8,'[5]Short pulse adder 3'!$B$24:$B$52,0),1)</f>
        <v>0.21600341796875</v>
      </c>
      <c r="Q8" s="35">
        <f>INDEX('[5]Short pulse adder 3'!Q$24:Q$52,MATCH($B8,'[5]Short pulse adder 3'!$B$24:$B$52,0),1)</f>
        <v>0.406005859375</v>
      </c>
      <c r="R8" s="35">
        <f>INDEX('[5]Short pulse adder 3'!R$24:R$52,MATCH($B8,'[5]Short pulse adder 3'!$B$24:$B$52,0),1)</f>
        <v>0.52520751953125</v>
      </c>
      <c r="S8" s="35">
        <f>INDEX('[5]Short pulse adder 3'!S$24:S$52,MATCH($B8,'[5]Short pulse adder 3'!$B$24:$B$52,0),1)</f>
        <v>0.52520751953125</v>
      </c>
    </row>
    <row r="9" spans="1:19" ht="15" customHeight="1" x14ac:dyDescent="0.25">
      <c r="A9" s="61"/>
      <c r="B9" s="38">
        <f>'Fuel Pressure Multiplier 1'!D6</f>
        <v>2</v>
      </c>
      <c r="C9" s="35">
        <f>INDEX('[5]Short pulse adder 3'!C$24:C$52,MATCH($B9,'[5]Short pulse adder 3'!$B$24:$B$52,0),1)</f>
        <v>-5.55419921875E-3</v>
      </c>
      <c r="D9" s="35">
        <f>INDEX('[5]Short pulse adder 3'!D$24:D$52,MATCH($B9,'[5]Short pulse adder 3'!$B$24:$B$52,0),1)</f>
        <v>-2.74658203125E-3</v>
      </c>
      <c r="E9" s="35">
        <f>INDEX('[5]Short pulse adder 3'!E$24:E$52,MATCH($B9,'[5]Short pulse adder 3'!$B$24:$B$52,0),1)</f>
        <v>1.45263671875E-2</v>
      </c>
      <c r="F9" s="35">
        <f>INDEX('[5]Short pulse adder 3'!F$24:F$52,MATCH($B9,'[5]Short pulse adder 3'!$B$24:$B$52,0),1)</f>
        <v>-2.239990234375E-2</v>
      </c>
      <c r="G9" s="35">
        <f>INDEX('[5]Short pulse adder 3'!G$24:G$52,MATCH($B9,'[5]Short pulse adder 3'!$B$24:$B$52,0),1)</f>
        <v>-5.82275390625E-2</v>
      </c>
      <c r="H9" s="35">
        <f>INDEX('[5]Short pulse adder 3'!H$24:H$52,MATCH($B9,'[5]Short pulse adder 3'!$B$24:$B$52,0),1)</f>
        <v>1.85546875E-2</v>
      </c>
      <c r="I9" s="35">
        <f>INDEX('[5]Short pulse adder 3'!I$24:I$52,MATCH($B9,'[5]Short pulse adder 3'!$B$24:$B$52,0),1)</f>
        <v>4.608154296875E-2</v>
      </c>
      <c r="J9" s="35">
        <f>INDEX('[5]Short pulse adder 3'!J$24:J$52,MATCH($B9,'[5]Short pulse adder 3'!$B$24:$B$52,0),1)</f>
        <v>7.354736328125E-2</v>
      </c>
      <c r="K9" s="35">
        <f>INDEX('[5]Short pulse adder 3'!K$24:K$52,MATCH($B9,'[5]Short pulse adder 3'!$B$24:$B$52,0),1)</f>
        <v>0.10107421875</v>
      </c>
      <c r="L9" s="35">
        <f>INDEX('[5]Short pulse adder 3'!L$24:L$52,MATCH($B9,'[5]Short pulse adder 3'!$B$24:$B$52,0),1)</f>
        <v>0.16302490234375</v>
      </c>
      <c r="M9" s="35">
        <f>INDEX('[5]Short pulse adder 3'!M$24:M$52,MATCH($B9,'[5]Short pulse adder 3'!$B$24:$B$52,0),1)</f>
        <v>0.2650146484375</v>
      </c>
      <c r="N9" s="35">
        <f>INDEX('[5]Short pulse adder 3'!N$24:N$52,MATCH($B9,'[5]Short pulse adder 3'!$B$24:$B$52,0),1)</f>
        <v>0.2496337890625</v>
      </c>
      <c r="O9" s="35">
        <f>INDEX('[5]Short pulse adder 3'!O$24:O$52,MATCH($B9,'[5]Short pulse adder 3'!$B$24:$B$52,0),1)</f>
        <v>0.487060546875</v>
      </c>
      <c r="P9" s="35">
        <f>INDEX('[5]Short pulse adder 3'!P$24:P$52,MATCH($B9,'[5]Short pulse adder 3'!$B$24:$B$52,0),1)</f>
        <v>0.21600341796875</v>
      </c>
      <c r="Q9" s="35">
        <f>INDEX('[5]Short pulse adder 3'!Q$24:Q$52,MATCH($B9,'[5]Short pulse adder 3'!$B$24:$B$52,0),1)</f>
        <v>0.22802734375</v>
      </c>
      <c r="R9" s="35">
        <f>INDEX('[5]Short pulse adder 3'!R$24:R$52,MATCH($B9,'[5]Short pulse adder 3'!$B$24:$B$52,0),1)</f>
        <v>0.35003662109375</v>
      </c>
      <c r="S9" s="35">
        <f>INDEX('[5]Short pulse adder 3'!S$24:S$52,MATCH($B9,'[5]Short pulse adder 3'!$B$24:$B$52,0),1)</f>
        <v>0.35003662109375</v>
      </c>
    </row>
    <row r="10" spans="1:19" ht="15" customHeight="1" x14ac:dyDescent="0.25">
      <c r="A10" s="61"/>
      <c r="B10" s="38">
        <f>'Fuel Pressure Multiplier 1'!E6</f>
        <v>3</v>
      </c>
      <c r="C10" s="35">
        <f>INDEX('[5]Short pulse adder 3'!C$24:C$52,MATCH($B10,'[5]Short pulse adder 3'!$B$24:$B$52,0),1)</f>
        <v>-5.55419921875E-3</v>
      </c>
      <c r="D10" s="35">
        <f>INDEX('[5]Short pulse adder 3'!D$24:D$52,MATCH($B10,'[5]Short pulse adder 3'!$B$24:$B$52,0),1)</f>
        <v>-2.74658203125E-3</v>
      </c>
      <c r="E10" s="35">
        <f>INDEX('[5]Short pulse adder 3'!E$24:E$52,MATCH($B10,'[5]Short pulse adder 3'!$B$24:$B$52,0),1)</f>
        <v>1.45263671875E-2</v>
      </c>
      <c r="F10" s="35">
        <f>INDEX('[5]Short pulse adder 3'!F$24:F$52,MATCH($B10,'[5]Short pulse adder 3'!$B$24:$B$52,0),1)</f>
        <v>1.46484375E-2</v>
      </c>
      <c r="G10" s="35">
        <f>INDEX('[5]Short pulse adder 3'!G$24:G$52,MATCH($B10,'[5]Short pulse adder 3'!$B$24:$B$52,0),1)</f>
        <v>-5.438232421875E-2</v>
      </c>
      <c r="H10" s="35">
        <f>INDEX('[5]Short pulse adder 3'!H$24:H$52,MATCH($B10,'[5]Short pulse adder 3'!$B$24:$B$52,0),1)</f>
        <v>-2.81982421875E-2</v>
      </c>
      <c r="I10" s="35">
        <f>INDEX('[5]Short pulse adder 3'!I$24:I$52,MATCH($B10,'[5]Short pulse adder 3'!$B$24:$B$52,0),1)</f>
        <v>-3.997802734375E-2</v>
      </c>
      <c r="J10" s="35">
        <f>INDEX('[5]Short pulse adder 3'!J$24:J$52,MATCH($B10,'[5]Short pulse adder 3'!$B$24:$B$52,0),1)</f>
        <v>-6.16455078125E-3</v>
      </c>
      <c r="K10" s="35">
        <f>INDEX('[5]Short pulse adder 3'!K$24:K$52,MATCH($B10,'[5]Short pulse adder 3'!$B$24:$B$52,0),1)</f>
        <v>1.776123046875E-2</v>
      </c>
      <c r="L10" s="35">
        <f>INDEX('[5]Short pulse adder 3'!L$24:L$52,MATCH($B10,'[5]Short pulse adder 3'!$B$24:$B$52,0),1)</f>
        <v>4.62646484375E-2</v>
      </c>
      <c r="M10" s="35">
        <f>INDEX('[5]Short pulse adder 3'!M$24:M$52,MATCH($B10,'[5]Short pulse adder 3'!$B$24:$B$52,0),1)</f>
        <v>8.209228515625E-2</v>
      </c>
      <c r="N10" s="35">
        <f>INDEX('[5]Short pulse adder 3'!N$24:N$52,MATCH($B10,'[5]Short pulse adder 3'!$B$24:$B$52,0),1)</f>
        <v>0.224609375</v>
      </c>
      <c r="O10" s="35">
        <f>INDEX('[5]Short pulse adder 3'!O$24:O$52,MATCH($B10,'[5]Short pulse adder 3'!$B$24:$B$52,0),1)</f>
        <v>0.4840087890625</v>
      </c>
      <c r="P10" s="35">
        <f>INDEX('[5]Short pulse adder 3'!P$24:P$52,MATCH($B10,'[5]Short pulse adder 3'!$B$24:$B$52,0),1)</f>
        <v>0.536376953125</v>
      </c>
      <c r="Q10" s="35">
        <f>INDEX('[5]Short pulse adder 3'!Q$24:Q$52,MATCH($B10,'[5]Short pulse adder 3'!$B$24:$B$52,0),1)</f>
        <v>0.36224365234375</v>
      </c>
      <c r="R10" s="35">
        <f>INDEX('[5]Short pulse adder 3'!R$24:R$52,MATCH($B10,'[5]Short pulse adder 3'!$B$24:$B$52,0),1)</f>
        <v>0.1881103515625</v>
      </c>
      <c r="S10" s="35">
        <f>INDEX('[5]Short pulse adder 3'!S$24:S$52,MATCH($B10,'[5]Short pulse adder 3'!$B$24:$B$52,0),1)</f>
        <v>0.1881103515625</v>
      </c>
    </row>
    <row r="11" spans="1:19" ht="15" customHeight="1" x14ac:dyDescent="0.25">
      <c r="A11" s="61"/>
      <c r="B11" s="38">
        <f>'Fuel Pressure Multiplier 1'!F6</f>
        <v>4</v>
      </c>
      <c r="C11" s="35">
        <f>INDEX('[5]Short pulse adder 3'!C$24:C$52,MATCH($B11,'[5]Short pulse adder 3'!$B$24:$B$52,0),1)</f>
        <v>-5.9814453125E-3</v>
      </c>
      <c r="D11" s="35">
        <f>INDEX('[5]Short pulse adder 3'!D$24:D$52,MATCH($B11,'[5]Short pulse adder 3'!$B$24:$B$52,0),1)</f>
        <v>1.904296875E-2</v>
      </c>
      <c r="E11" s="35">
        <f>INDEX('[5]Short pulse adder 3'!E$24:E$52,MATCH($B11,'[5]Short pulse adder 3'!$B$24:$B$52,0),1)</f>
        <v>4.40673828125E-2</v>
      </c>
      <c r="F11" s="35">
        <f>INDEX('[5]Short pulse adder 3'!F$24:F$52,MATCH($B11,'[5]Short pulse adder 3'!$B$24:$B$52,0),1)</f>
        <v>6.9091796875E-2</v>
      </c>
      <c r="G11" s="35">
        <f>INDEX('[5]Short pulse adder 3'!G$24:G$52,MATCH($B11,'[5]Short pulse adder 3'!$B$24:$B$52,0),1)</f>
        <v>-6.28662109375E-2</v>
      </c>
      <c r="H11" s="35">
        <f>INDEX('[5]Short pulse adder 3'!H$24:H$52,MATCH($B11,'[5]Short pulse adder 3'!$B$24:$B$52,0),1)</f>
        <v>-3.6376953125E-2</v>
      </c>
      <c r="I11" s="35">
        <f>INDEX('[5]Short pulse adder 3'!I$24:I$52,MATCH($B11,'[5]Short pulse adder 3'!$B$24:$B$52,0),1)</f>
        <v>-4.412841796875E-2</v>
      </c>
      <c r="J11" s="35">
        <f>INDEX('[5]Short pulse adder 3'!J$24:J$52,MATCH($B11,'[5]Short pulse adder 3'!$B$24:$B$52,0),1)</f>
        <v>-4.400634765625E-2</v>
      </c>
      <c r="K11" s="35">
        <f>INDEX('[5]Short pulse adder 3'!K$24:K$52,MATCH($B11,'[5]Short pulse adder 3'!$B$24:$B$52,0),1)</f>
        <v>3.558349609375E-2</v>
      </c>
      <c r="L11" s="35">
        <f>INDEX('[5]Short pulse adder 3'!L$24:L$52,MATCH($B11,'[5]Short pulse adder 3'!$B$24:$B$52,0),1)</f>
        <v>-7.672119140625E-2</v>
      </c>
      <c r="M11" s="35">
        <f>INDEX('[5]Short pulse adder 3'!M$24:M$52,MATCH($B11,'[5]Short pulse adder 3'!$B$24:$B$52,0),1)</f>
        <v>-6.201171875E-2</v>
      </c>
      <c r="N11" s="35">
        <f>INDEX('[5]Short pulse adder 3'!N$24:N$52,MATCH($B11,'[5]Short pulse adder 3'!$B$24:$B$52,0),1)</f>
        <v>0.10748291015625</v>
      </c>
      <c r="O11" s="35">
        <f>INDEX('[5]Short pulse adder 3'!O$24:O$52,MATCH($B11,'[5]Short pulse adder 3'!$B$24:$B$52,0),1)</f>
        <v>0.11663818359375</v>
      </c>
      <c r="P11" s="35">
        <f>INDEX('[5]Short pulse adder 3'!P$24:P$52,MATCH($B11,'[5]Short pulse adder 3'!$B$24:$B$52,0),1)</f>
        <v>0.125732421875</v>
      </c>
      <c r="Q11" s="35">
        <f>INDEX('[5]Short pulse adder 3'!Q$24:Q$52,MATCH($B11,'[5]Short pulse adder 3'!$B$24:$B$52,0),1)</f>
        <v>0.13482666015625</v>
      </c>
      <c r="R11" s="35">
        <f>INDEX('[5]Short pulse adder 3'!R$24:R$52,MATCH($B11,'[5]Short pulse adder 3'!$B$24:$B$52,0),1)</f>
        <v>0.14398193359375</v>
      </c>
      <c r="S11" s="35">
        <f>INDEX('[5]Short pulse adder 3'!S$24:S$52,MATCH($B11,'[5]Short pulse adder 3'!$B$24:$B$52,0),1)</f>
        <v>0.14398193359375</v>
      </c>
    </row>
    <row r="12" spans="1:19" ht="15" customHeight="1" x14ac:dyDescent="0.25">
      <c r="A12" s="61"/>
      <c r="B12" s="38">
        <f>'Fuel Pressure Multiplier 1'!G6</f>
        <v>5</v>
      </c>
      <c r="C12" s="35">
        <f>INDEX('[5]Short pulse adder 3'!C$24:C$52,MATCH($B12,'[5]Short pulse adder 3'!$B$24:$B$52,0),1)</f>
        <v>5.67626953125E-3</v>
      </c>
      <c r="D12" s="35">
        <f>INDEX('[5]Short pulse adder 3'!D$24:D$52,MATCH($B12,'[5]Short pulse adder 3'!$B$24:$B$52,0),1)</f>
        <v>-2.99072265625E-3</v>
      </c>
      <c r="E12" s="35">
        <f>INDEX('[5]Short pulse adder 3'!E$24:E$52,MATCH($B12,'[5]Short pulse adder 3'!$B$24:$B$52,0),1)</f>
        <v>-1.971435546875E-2</v>
      </c>
      <c r="F12" s="35">
        <f>INDEX('[5]Short pulse adder 3'!F$24:F$52,MATCH($B12,'[5]Short pulse adder 3'!$B$24:$B$52,0),1)</f>
        <v>-3.668212890625E-2</v>
      </c>
      <c r="G12" s="35">
        <f>INDEX('[5]Short pulse adder 3'!G$24:G$52,MATCH($B12,'[5]Short pulse adder 3'!$B$24:$B$52,0),1)</f>
        <v>-4.852294921875E-2</v>
      </c>
      <c r="H12" s="35">
        <f>INDEX('[5]Short pulse adder 3'!H$24:H$52,MATCH($B12,'[5]Short pulse adder 3'!$B$24:$B$52,0),1)</f>
        <v>1.26953125E-2</v>
      </c>
      <c r="I12" s="35">
        <f>INDEX('[5]Short pulse adder 3'!I$24:I$52,MATCH($B12,'[5]Short pulse adder 3'!$B$24:$B$52,0),1)</f>
        <v>2.42919921875E-2</v>
      </c>
      <c r="J12" s="35">
        <f>INDEX('[5]Short pulse adder 3'!J$24:J$52,MATCH($B12,'[5]Short pulse adder 3'!$B$24:$B$52,0),1)</f>
        <v>-5.908203125E-2</v>
      </c>
      <c r="K12" s="35">
        <f>INDEX('[5]Short pulse adder 3'!K$24:K$52,MATCH($B12,'[5]Short pulse adder 3'!$B$24:$B$52,0),1)</f>
        <v>-0.1241455078125</v>
      </c>
      <c r="L12" s="35">
        <f>INDEX('[5]Short pulse adder 3'!L$24:L$52,MATCH($B12,'[5]Short pulse adder 3'!$B$24:$B$52,0),1)</f>
        <v>-0.122314453125</v>
      </c>
      <c r="M12" s="35">
        <f>INDEX('[5]Short pulse adder 3'!M$24:M$52,MATCH($B12,'[5]Short pulse adder 3'!$B$24:$B$52,0),1)</f>
        <v>-0.129638671875</v>
      </c>
      <c r="N12" s="35">
        <f>INDEX('[5]Short pulse adder 3'!N$24:N$52,MATCH($B12,'[5]Short pulse adder 3'!$B$24:$B$52,0),1)</f>
        <v>-0.18597412109375</v>
      </c>
      <c r="O12" s="35">
        <f>INDEX('[5]Short pulse adder 3'!O$24:O$52,MATCH($B12,'[5]Short pulse adder 3'!$B$24:$B$52,0),1)</f>
        <v>-7.208251953125E-2</v>
      </c>
      <c r="P12" s="35">
        <f>INDEX('[5]Short pulse adder 3'!P$24:P$52,MATCH($B12,'[5]Short pulse adder 3'!$B$24:$B$52,0),1)</f>
        <v>-1.40380859375E-3</v>
      </c>
      <c r="Q12" s="35">
        <f>INDEX('[5]Short pulse adder 3'!Q$24:Q$52,MATCH($B12,'[5]Short pulse adder 3'!$B$24:$B$52,0),1)</f>
        <v>0.1263427734375</v>
      </c>
      <c r="R12" s="35">
        <f>INDEX('[5]Short pulse adder 3'!R$24:R$52,MATCH($B12,'[5]Short pulse adder 3'!$B$24:$B$52,0),1)</f>
        <v>9.1796875E-2</v>
      </c>
      <c r="S12" s="35">
        <f>INDEX('[5]Short pulse adder 3'!S$24:S$52,MATCH($B12,'[5]Short pulse adder 3'!$B$24:$B$52,0),1)</f>
        <v>9.1796875E-2</v>
      </c>
    </row>
    <row r="13" spans="1:19" ht="15" customHeight="1" x14ac:dyDescent="0.25">
      <c r="A13" s="61"/>
      <c r="B13" s="38">
        <f>'Fuel Pressure Multiplier 1'!H6</f>
        <v>6</v>
      </c>
      <c r="C13" s="35">
        <f>INDEX('[5]Short pulse adder 3'!C$24:C$52,MATCH($B13,'[5]Short pulse adder 3'!$B$24:$B$52,0),1)</f>
        <v>5.0048828125E-3</v>
      </c>
      <c r="D13" s="35">
        <f>INDEX('[5]Short pulse adder 3'!D$24:D$52,MATCH($B13,'[5]Short pulse adder 3'!$B$24:$B$52,0),1)</f>
        <v>-7.50732421875E-3</v>
      </c>
      <c r="E13" s="35">
        <f>INDEX('[5]Short pulse adder 3'!E$24:E$52,MATCH($B13,'[5]Short pulse adder 3'!$B$24:$B$52,0),1)</f>
        <v>-2.001953125E-2</v>
      </c>
      <c r="F13" s="35">
        <f>INDEX('[5]Short pulse adder 3'!F$24:F$52,MATCH($B13,'[5]Short pulse adder 3'!$B$24:$B$52,0),1)</f>
        <v>-3.253173828125E-2</v>
      </c>
      <c r="G13" s="35">
        <f>INDEX('[5]Short pulse adder 3'!G$24:G$52,MATCH($B13,'[5]Short pulse adder 3'!$B$24:$B$52,0),1)</f>
        <v>-4.50439453125E-2</v>
      </c>
      <c r="H13" s="35">
        <f>INDEX('[5]Short pulse adder 3'!H$24:H$52,MATCH($B13,'[5]Short pulse adder 3'!$B$24:$B$52,0),1)</f>
        <v>-2.1484375E-2</v>
      </c>
      <c r="I13" s="35">
        <f>INDEX('[5]Short pulse adder 3'!I$24:I$52,MATCH($B13,'[5]Short pulse adder 3'!$B$24:$B$52,0),1)</f>
        <v>-1.220703125E-3</v>
      </c>
      <c r="J13" s="35">
        <f>INDEX('[5]Short pulse adder 3'!J$24:J$52,MATCH($B13,'[5]Short pulse adder 3'!$B$24:$B$52,0),1)</f>
        <v>5.126953125E-3</v>
      </c>
      <c r="K13" s="35">
        <f>INDEX('[5]Short pulse adder 3'!K$24:K$52,MATCH($B13,'[5]Short pulse adder 3'!$B$24:$B$52,0),1)</f>
        <v>-7.99560546875E-2</v>
      </c>
      <c r="L13" s="35">
        <f>INDEX('[5]Short pulse adder 3'!L$24:L$52,MATCH($B13,'[5]Short pulse adder 3'!$B$24:$B$52,0),1)</f>
        <v>-8.642578125E-2</v>
      </c>
      <c r="M13" s="35">
        <f>INDEX('[5]Short pulse adder 3'!M$24:M$52,MATCH($B13,'[5]Short pulse adder 3'!$B$24:$B$52,0),1)</f>
        <v>-6.45751953125E-2</v>
      </c>
      <c r="N13" s="35">
        <f>INDEX('[5]Short pulse adder 3'!N$24:N$52,MATCH($B13,'[5]Short pulse adder 3'!$B$24:$B$52,0),1)</f>
        <v>-0.12884521484375</v>
      </c>
      <c r="O13" s="35">
        <f>INDEX('[5]Short pulse adder 3'!O$24:O$52,MATCH($B13,'[5]Short pulse adder 3'!$B$24:$B$52,0),1)</f>
        <v>-0.1217041015625</v>
      </c>
      <c r="P13" s="35">
        <f>INDEX('[5]Short pulse adder 3'!P$24:P$52,MATCH($B13,'[5]Short pulse adder 3'!$B$24:$B$52,0),1)</f>
        <v>-0.11968994140625</v>
      </c>
      <c r="Q13" s="35">
        <f>INDEX('[5]Short pulse adder 3'!Q$24:Q$52,MATCH($B13,'[5]Short pulse adder 3'!$B$24:$B$52,0),1)</f>
        <v>-4.3701171875E-2</v>
      </c>
      <c r="R13" s="35">
        <f>INDEX('[5]Short pulse adder 3'!R$24:R$52,MATCH($B13,'[5]Short pulse adder 3'!$B$24:$B$52,0),1)</f>
        <v>-2.0751953125E-2</v>
      </c>
      <c r="S13" s="35">
        <f>INDEX('[5]Short pulse adder 3'!S$24:S$52,MATCH($B13,'[5]Short pulse adder 3'!$B$24:$B$52,0),1)</f>
        <v>-2.0751953125E-2</v>
      </c>
    </row>
    <row r="14" spans="1:19" ht="15" customHeight="1" x14ac:dyDescent="0.25">
      <c r="A14" s="61"/>
      <c r="B14" s="38">
        <f>'Fuel Pressure Multiplier 1'!I6</f>
        <v>7</v>
      </c>
      <c r="C14" s="35">
        <f>INDEX('[5]Short pulse adder 3'!C$24:C$52,MATCH($B14,'[5]Short pulse adder 3'!$B$24:$B$52,0),1)</f>
        <v>4.33349609375E-3</v>
      </c>
      <c r="D14" s="35">
        <f>INDEX('[5]Short pulse adder 3'!D$24:D$52,MATCH($B14,'[5]Short pulse adder 3'!$B$24:$B$52,0),1)</f>
        <v>-6.8359375E-3</v>
      </c>
      <c r="E14" s="35">
        <f>INDEX('[5]Short pulse adder 3'!E$24:E$52,MATCH($B14,'[5]Short pulse adder 3'!$B$24:$B$52,0),1)</f>
        <v>-1.806640625E-2</v>
      </c>
      <c r="F14" s="35">
        <f>INDEX('[5]Short pulse adder 3'!F$24:F$52,MATCH($B14,'[5]Short pulse adder 3'!$B$24:$B$52,0),1)</f>
        <v>-2.923583984375E-2</v>
      </c>
      <c r="G14" s="35">
        <f>INDEX('[5]Short pulse adder 3'!G$24:G$52,MATCH($B14,'[5]Short pulse adder 3'!$B$24:$B$52,0),1)</f>
        <v>-4.04052734375E-2</v>
      </c>
      <c r="H14" s="35">
        <f>INDEX('[5]Short pulse adder 3'!H$24:H$52,MATCH($B14,'[5]Short pulse adder 3'!$B$24:$B$52,0),1)</f>
        <v>1.983642578125E-2</v>
      </c>
      <c r="I14" s="35">
        <f>INDEX('[5]Short pulse adder 3'!I$24:I$52,MATCH($B14,'[5]Short pulse adder 3'!$B$24:$B$52,0),1)</f>
        <v>-1.239013671875E-2</v>
      </c>
      <c r="J14" s="35">
        <f>INDEX('[5]Short pulse adder 3'!J$24:J$52,MATCH($B14,'[5]Short pulse adder 3'!$B$24:$B$52,0),1)</f>
        <v>4.4677734375E-2</v>
      </c>
      <c r="K14" s="35">
        <f>INDEX('[5]Short pulse adder 3'!K$24:K$52,MATCH($B14,'[5]Short pulse adder 3'!$B$24:$B$52,0),1)</f>
        <v>9.09423828125E-3</v>
      </c>
      <c r="L14" s="35">
        <f>INDEX('[5]Short pulse adder 3'!L$24:L$52,MATCH($B14,'[5]Short pulse adder 3'!$B$24:$B$52,0),1)</f>
        <v>-2.301025390625E-2</v>
      </c>
      <c r="M14" s="35">
        <f>INDEX('[5]Short pulse adder 3'!M$24:M$52,MATCH($B14,'[5]Short pulse adder 3'!$B$24:$B$52,0),1)</f>
        <v>-7.8857421875E-2</v>
      </c>
      <c r="N14" s="35">
        <f>INDEX('[5]Short pulse adder 3'!N$24:N$52,MATCH($B14,'[5]Short pulse adder 3'!$B$24:$B$52,0),1)</f>
        <v>-6.915283203125E-2</v>
      </c>
      <c r="O14" s="35">
        <f>INDEX('[5]Short pulse adder 3'!O$24:O$52,MATCH($B14,'[5]Short pulse adder 3'!$B$24:$B$52,0),1)</f>
        <v>-5.328369140625E-2</v>
      </c>
      <c r="P14" s="35">
        <f>INDEX('[5]Short pulse adder 3'!P$24:P$52,MATCH($B14,'[5]Short pulse adder 3'!$B$24:$B$52,0),1)</f>
        <v>-7.379150390625E-2</v>
      </c>
      <c r="Q14" s="35">
        <f>INDEX('[5]Short pulse adder 3'!Q$24:Q$52,MATCH($B14,'[5]Short pulse adder 3'!$B$24:$B$52,0),1)</f>
        <v>7.568359375E-3</v>
      </c>
      <c r="R14" s="35">
        <f>INDEX('[5]Short pulse adder 3'!R$24:R$52,MATCH($B14,'[5]Short pulse adder 3'!$B$24:$B$52,0),1)</f>
        <v>7.061767578125E-2</v>
      </c>
      <c r="S14" s="35">
        <f>INDEX('[5]Short pulse adder 3'!S$24:S$52,MATCH($B14,'[5]Short pulse adder 3'!$B$24:$B$52,0),1)</f>
        <v>7.061767578125E-2</v>
      </c>
    </row>
    <row r="15" spans="1:19" ht="15" customHeight="1" x14ac:dyDescent="0.25">
      <c r="A15" s="61"/>
      <c r="B15" s="38">
        <f>'Fuel Pressure Multiplier 1'!J6</f>
        <v>8</v>
      </c>
      <c r="C15" s="35">
        <f>INDEX('[5]Short pulse adder 3'!C$24:C$52,MATCH($B15,'[5]Short pulse adder 3'!$B$24:$B$52,0),1)</f>
        <v>3.662109375E-3</v>
      </c>
      <c r="D15" s="35">
        <f>INDEX('[5]Short pulse adder 3'!D$24:D$52,MATCH($B15,'[5]Short pulse adder 3'!$B$24:$B$52,0),1)</f>
        <v>-7.14111328125E-3</v>
      </c>
      <c r="E15" s="35">
        <f>INDEX('[5]Short pulse adder 3'!E$24:E$52,MATCH($B15,'[5]Short pulse adder 3'!$B$24:$B$52,0),1)</f>
        <v>-1.800537109375E-2</v>
      </c>
      <c r="F15" s="35">
        <f>INDEX('[5]Short pulse adder 3'!F$24:F$52,MATCH($B15,'[5]Short pulse adder 3'!$B$24:$B$52,0),1)</f>
        <v>-2.880859375E-2</v>
      </c>
      <c r="G15" s="35">
        <f>INDEX('[5]Short pulse adder 3'!G$24:G$52,MATCH($B15,'[5]Short pulse adder 3'!$B$24:$B$52,0),1)</f>
        <v>-3.96728515625E-2</v>
      </c>
      <c r="H15" s="35">
        <f>INDEX('[5]Short pulse adder 3'!H$24:H$52,MATCH($B15,'[5]Short pulse adder 3'!$B$24:$B$52,0),1)</f>
        <v>-3.5400390625E-2</v>
      </c>
      <c r="I15" s="35">
        <f>INDEX('[5]Short pulse adder 3'!I$24:I$52,MATCH($B15,'[5]Short pulse adder 3'!$B$24:$B$52,0),1)</f>
        <v>-1.77001953125E-3</v>
      </c>
      <c r="J15" s="35">
        <f>INDEX('[5]Short pulse adder 3'!J$24:J$52,MATCH($B15,'[5]Short pulse adder 3'!$B$24:$B$52,0),1)</f>
        <v>2.55126953125E-2</v>
      </c>
      <c r="K15" s="35">
        <f>INDEX('[5]Short pulse adder 3'!K$24:K$52,MATCH($B15,'[5]Short pulse adder 3'!$B$24:$B$52,0),1)</f>
        <v>2.4169921875E-2</v>
      </c>
      <c r="L15" s="35">
        <f>INDEX('[5]Short pulse adder 3'!L$24:L$52,MATCH($B15,'[5]Short pulse adder 3'!$B$24:$B$52,0),1)</f>
        <v>5.938720703125E-2</v>
      </c>
      <c r="M15" s="35">
        <f>INDEX('[5]Short pulse adder 3'!M$24:M$52,MATCH($B15,'[5]Short pulse adder 3'!$B$24:$B$52,0),1)</f>
        <v>-2.886962890625E-2</v>
      </c>
      <c r="N15" s="35">
        <f>INDEX('[5]Short pulse adder 3'!N$24:N$52,MATCH($B15,'[5]Short pulse adder 3'!$B$24:$B$52,0),1)</f>
        <v>-2.38037109375E-2</v>
      </c>
      <c r="O15" s="35">
        <f>INDEX('[5]Short pulse adder 3'!O$24:O$52,MATCH($B15,'[5]Short pulse adder 3'!$B$24:$B$52,0),1)</f>
        <v>-3.7841796875E-2</v>
      </c>
      <c r="P15" s="35">
        <f>INDEX('[5]Short pulse adder 3'!P$24:P$52,MATCH($B15,'[5]Short pulse adder 3'!$B$24:$B$52,0),1)</f>
        <v>-4.82177734375E-2</v>
      </c>
      <c r="Q15" s="35">
        <f>INDEX('[5]Short pulse adder 3'!Q$24:Q$52,MATCH($B15,'[5]Short pulse adder 3'!$B$24:$B$52,0),1)</f>
        <v>-5.95703125E-2</v>
      </c>
      <c r="R15" s="35">
        <f>INDEX('[5]Short pulse adder 3'!R$24:R$52,MATCH($B15,'[5]Short pulse adder 3'!$B$24:$B$52,0),1)</f>
        <v>-3.662109375E-4</v>
      </c>
      <c r="S15" s="35">
        <f>INDEX('[5]Short pulse adder 3'!S$24:S$52,MATCH($B15,'[5]Short pulse adder 3'!$B$24:$B$52,0),1)</f>
        <v>-3.662109375E-4</v>
      </c>
    </row>
    <row r="16" spans="1:19" ht="15" customHeight="1" x14ac:dyDescent="0.25">
      <c r="A16" s="61"/>
      <c r="B16" s="38">
        <f>'Fuel Pressure Multiplier 1'!K6</f>
        <v>9</v>
      </c>
      <c r="C16" s="35">
        <f>INDEX('[5]Short pulse adder 3'!C$24:C$52,MATCH($B16,'[5]Short pulse adder 3'!$B$24:$B$52,0),1)</f>
        <v>2.960205078125E-3</v>
      </c>
      <c r="D16" s="35">
        <f>INDEX('[5]Short pulse adder 3'!D$24:D$52,MATCH($B16,'[5]Short pulse adder 3'!$B$24:$B$52,0),1)</f>
        <v>-5.31005859375E-3</v>
      </c>
      <c r="E16" s="35">
        <f>INDEX('[5]Short pulse adder 3'!E$24:E$52,MATCH($B16,'[5]Short pulse adder 3'!$B$24:$B$52,0),1)</f>
        <v>-1.4923095703125E-2</v>
      </c>
      <c r="F16" s="35">
        <f>INDEX('[5]Short pulse adder 3'!F$24:F$52,MATCH($B16,'[5]Short pulse adder 3'!$B$24:$B$52,0),1)</f>
        <v>-2.16064453125E-2</v>
      </c>
      <c r="G16" s="35">
        <f>INDEX('[5]Short pulse adder 3'!G$24:G$52,MATCH($B16,'[5]Short pulse adder 3'!$B$24:$B$52,0),1)</f>
        <v>-3.7445068359375E-2</v>
      </c>
      <c r="H16" s="35">
        <f>INDEX('[5]Short pulse adder 3'!H$24:H$52,MATCH($B16,'[5]Short pulse adder 3'!$B$24:$B$52,0),1)</f>
        <v>-1.7059326171875E-2</v>
      </c>
      <c r="I16" s="35">
        <f>INDEX('[5]Short pulse adder 3'!I$24:I$52,MATCH($B16,'[5]Short pulse adder 3'!$B$24:$B$52,0),1)</f>
        <v>1.556396484375E-3</v>
      </c>
      <c r="J16" s="35">
        <f>INDEX('[5]Short pulse adder 3'!J$24:J$52,MATCH($B16,'[5]Short pulse adder 3'!$B$24:$B$52,0),1)</f>
        <v>-8.85009765625E-4</v>
      </c>
      <c r="K16" s="35">
        <f>INDEX('[5]Short pulse adder 3'!K$24:K$52,MATCH($B16,'[5]Short pulse adder 3'!$B$24:$B$52,0),1)</f>
        <v>-1.763916015625E-2</v>
      </c>
      <c r="L16" s="35">
        <f>INDEX('[5]Short pulse adder 3'!L$24:L$52,MATCH($B16,'[5]Short pulse adder 3'!$B$24:$B$52,0),1)</f>
        <v>3.2928466796875E-2</v>
      </c>
      <c r="M16" s="35">
        <f>INDEX('[5]Short pulse adder 3'!M$24:M$52,MATCH($B16,'[5]Short pulse adder 3'!$B$24:$B$52,0),1)</f>
        <v>-2.484130859375E-2</v>
      </c>
      <c r="N16" s="35">
        <f>INDEX('[5]Short pulse adder 3'!N$24:N$52,MATCH($B16,'[5]Short pulse adder 3'!$B$24:$B$52,0),1)</f>
        <v>-1.57470703125E-2</v>
      </c>
      <c r="O16" s="35">
        <f>INDEX('[5]Short pulse adder 3'!O$24:O$52,MATCH($B16,'[5]Short pulse adder 3'!$B$24:$B$52,0),1)</f>
        <v>-1.8951416015625E-2</v>
      </c>
      <c r="P16" s="35">
        <f>INDEX('[5]Short pulse adder 3'!P$24:P$52,MATCH($B16,'[5]Short pulse adder 3'!$B$24:$B$52,0),1)</f>
        <v>-1.9622802734375E-2</v>
      </c>
      <c r="Q16" s="35">
        <f>INDEX('[5]Short pulse adder 3'!Q$24:Q$52,MATCH($B16,'[5]Short pulse adder 3'!$B$24:$B$52,0),1)</f>
        <v>-9.1552734375E-4</v>
      </c>
      <c r="R16" s="35">
        <f>INDEX('[5]Short pulse adder 3'!R$24:R$52,MATCH($B16,'[5]Short pulse adder 3'!$B$24:$B$52,0),1)</f>
        <v>2.50244140625E-2</v>
      </c>
      <c r="S16" s="35">
        <f>INDEX('[5]Short pulse adder 3'!S$24:S$52,MATCH($B16,'[5]Short pulse adder 3'!$B$24:$B$52,0),1)</f>
        <v>2.50244140625E-2</v>
      </c>
    </row>
    <row r="17" spans="1:19" ht="15" customHeight="1" x14ac:dyDescent="0.25">
      <c r="A17" s="61"/>
      <c r="B17" s="38">
        <f>'Fuel Pressure Multiplier 1'!L6</f>
        <v>10</v>
      </c>
      <c r="C17" s="35">
        <f>INDEX('[5]Short pulse adder 3'!C$24:C$52,MATCH($B17,'[5]Short pulse adder 3'!$B$24:$B$52,0),1)</f>
        <v>2.25830078125E-3</v>
      </c>
      <c r="D17" s="35">
        <f>INDEX('[5]Short pulse adder 3'!D$24:D$52,MATCH($B17,'[5]Short pulse adder 3'!$B$24:$B$52,0),1)</f>
        <v>-3.47900390625E-3</v>
      </c>
      <c r="E17" s="35">
        <f>INDEX('[5]Short pulse adder 3'!E$24:E$52,MATCH($B17,'[5]Short pulse adder 3'!$B$24:$B$52,0),1)</f>
        <v>-1.18408203125E-2</v>
      </c>
      <c r="F17" s="35">
        <f>INDEX('[5]Short pulse adder 3'!F$24:F$52,MATCH($B17,'[5]Short pulse adder 3'!$B$24:$B$52,0),1)</f>
        <v>-1.4404296875E-2</v>
      </c>
      <c r="G17" s="35">
        <f>INDEX('[5]Short pulse adder 3'!G$24:G$52,MATCH($B17,'[5]Short pulse adder 3'!$B$24:$B$52,0),1)</f>
        <v>-3.521728515625E-2</v>
      </c>
      <c r="H17" s="35">
        <f>INDEX('[5]Short pulse adder 3'!H$24:H$52,MATCH($B17,'[5]Short pulse adder 3'!$B$24:$B$52,0),1)</f>
        <v>1.28173828125E-3</v>
      </c>
      <c r="I17" s="35">
        <f>INDEX('[5]Short pulse adder 3'!I$24:I$52,MATCH($B17,'[5]Short pulse adder 3'!$B$24:$B$52,0),1)</f>
        <v>4.8828125E-3</v>
      </c>
      <c r="J17" s="35">
        <f>INDEX('[5]Short pulse adder 3'!J$24:J$52,MATCH($B17,'[5]Short pulse adder 3'!$B$24:$B$52,0),1)</f>
        <v>-2.728271484375E-2</v>
      </c>
      <c r="K17" s="35">
        <f>INDEX('[5]Short pulse adder 3'!K$24:K$52,MATCH($B17,'[5]Short pulse adder 3'!$B$24:$B$52,0),1)</f>
        <v>-5.94482421875E-2</v>
      </c>
      <c r="L17" s="35">
        <f>INDEX('[5]Short pulse adder 3'!L$24:L$52,MATCH($B17,'[5]Short pulse adder 3'!$B$24:$B$52,0),1)</f>
        <v>6.4697265625E-3</v>
      </c>
      <c r="M17" s="35">
        <f>INDEX('[5]Short pulse adder 3'!M$24:M$52,MATCH($B17,'[5]Short pulse adder 3'!$B$24:$B$52,0),1)</f>
        <v>-2.081298828125E-2</v>
      </c>
      <c r="N17" s="35">
        <f>INDEX('[5]Short pulse adder 3'!N$24:N$52,MATCH($B17,'[5]Short pulse adder 3'!$B$24:$B$52,0),1)</f>
        <v>-7.6904296875E-3</v>
      </c>
      <c r="O17" s="35">
        <f>INDEX('[5]Short pulse adder 3'!O$24:O$52,MATCH($B17,'[5]Short pulse adder 3'!$B$24:$B$52,0),1)</f>
        <v>-6.103515625E-5</v>
      </c>
      <c r="P17" s="35">
        <f>INDEX('[5]Short pulse adder 3'!P$24:P$52,MATCH($B17,'[5]Short pulse adder 3'!$B$24:$B$52,0),1)</f>
        <v>8.97216796875E-3</v>
      </c>
      <c r="Q17" s="35">
        <f>INDEX('[5]Short pulse adder 3'!Q$24:Q$52,MATCH($B17,'[5]Short pulse adder 3'!$B$24:$B$52,0),1)</f>
        <v>5.77392578125E-2</v>
      </c>
      <c r="R17" s="35">
        <f>INDEX('[5]Short pulse adder 3'!R$24:R$52,MATCH($B17,'[5]Short pulse adder 3'!$B$24:$B$52,0),1)</f>
        <v>5.04150390625E-2</v>
      </c>
      <c r="S17" s="35">
        <f>INDEX('[5]Short pulse adder 3'!S$24:S$52,MATCH($B17,'[5]Short pulse adder 3'!$B$24:$B$52,0),1)</f>
        <v>5.04150390625E-2</v>
      </c>
    </row>
    <row r="18" spans="1:19" ht="15" customHeight="1" x14ac:dyDescent="0.25">
      <c r="A18" s="61"/>
      <c r="B18" s="38">
        <f>'Fuel Pressure Multiplier 1'!M6</f>
        <v>11</v>
      </c>
      <c r="C18" s="35">
        <f>INDEX('[5]Short pulse adder 3'!C$24:C$52,MATCH($B18,'[5]Short pulse adder 3'!$B$24:$B$52,0),1)</f>
        <v>5.18798828125E-4</v>
      </c>
      <c r="D18" s="35">
        <f>INDEX('[5]Short pulse adder 3'!D$24:D$52,MATCH($B18,'[5]Short pulse adder 3'!$B$24:$B$52,0),1)</f>
        <v>-4.852294921875E-3</v>
      </c>
      <c r="E18" s="35">
        <f>INDEX('[5]Short pulse adder 3'!E$24:E$52,MATCH($B18,'[5]Short pulse adder 3'!$B$24:$B$52,0),1)</f>
        <v>-1.0467529296875E-2</v>
      </c>
      <c r="F18" s="35">
        <f>INDEX('[5]Short pulse adder 3'!F$24:F$52,MATCH($B18,'[5]Short pulse adder 3'!$B$24:$B$52,0),1)</f>
        <v>-1.4923095703125E-2</v>
      </c>
      <c r="G18" s="35">
        <f>INDEX('[5]Short pulse adder 3'!G$24:G$52,MATCH($B18,'[5]Short pulse adder 3'!$B$24:$B$52,0),1)</f>
        <v>-2.703857421875E-2</v>
      </c>
      <c r="H18" s="35">
        <f>INDEX('[5]Short pulse adder 3'!H$24:H$52,MATCH($B18,'[5]Short pulse adder 3'!$B$24:$B$52,0),1)</f>
        <v>-3.3935546875E-2</v>
      </c>
      <c r="I18" s="35">
        <f>INDEX('[5]Short pulse adder 3'!I$24:I$52,MATCH($B18,'[5]Short pulse adder 3'!$B$24:$B$52,0),1)</f>
        <v>-3.8299560546875E-2</v>
      </c>
      <c r="J18" s="35">
        <f>INDEX('[5]Short pulse adder 3'!J$24:J$52,MATCH($B18,'[5]Short pulse adder 3'!$B$24:$B$52,0),1)</f>
        <v>-5.0079345703125E-2</v>
      </c>
      <c r="K18" s="35">
        <f>INDEX('[5]Short pulse adder 3'!K$24:K$52,MATCH($B18,'[5]Short pulse adder 3'!$B$24:$B$52,0),1)</f>
        <v>-5.6121826171875E-2</v>
      </c>
      <c r="L18" s="35">
        <f>INDEX('[5]Short pulse adder 3'!L$24:L$52,MATCH($B18,'[5]Short pulse adder 3'!$B$24:$B$52,0),1)</f>
        <v>-1.8218994140625E-2</v>
      </c>
      <c r="M18" s="35">
        <f>INDEX('[5]Short pulse adder 3'!M$24:M$52,MATCH($B18,'[5]Short pulse adder 3'!$B$24:$B$52,0),1)</f>
        <v>-3.3966064453125E-2</v>
      </c>
      <c r="N18" s="35">
        <f>INDEX('[5]Short pulse adder 3'!N$24:N$52,MATCH($B18,'[5]Short pulse adder 3'!$B$24:$B$52,0),1)</f>
        <v>-1.9287109375E-2</v>
      </c>
      <c r="O18" s="35">
        <f>INDEX('[5]Short pulse adder 3'!O$24:O$52,MATCH($B18,'[5]Short pulse adder 3'!$B$24:$B$52,0),1)</f>
        <v>-4.55322265625E-2</v>
      </c>
      <c r="P18" s="35">
        <f>INDEX('[5]Short pulse adder 3'!P$24:P$52,MATCH($B18,'[5]Short pulse adder 3'!$B$24:$B$52,0),1)</f>
        <v>-3.936767578125E-2</v>
      </c>
      <c r="Q18" s="35">
        <f>INDEX('[5]Short pulse adder 3'!Q$24:Q$52,MATCH($B18,'[5]Short pulse adder 3'!$B$24:$B$52,0),1)</f>
        <v>-3.35693359375E-3</v>
      </c>
      <c r="R18" s="35">
        <f>INDEX('[5]Short pulse adder 3'!R$24:R$52,MATCH($B18,'[5]Short pulse adder 3'!$B$24:$B$52,0),1)</f>
        <v>1.52587890625E-2</v>
      </c>
      <c r="S18" s="35">
        <f>INDEX('[5]Short pulse adder 3'!S$24:S$52,MATCH($B18,'[5]Short pulse adder 3'!$B$24:$B$52,0),1)</f>
        <v>1.52587890625E-2</v>
      </c>
    </row>
    <row r="19" spans="1:19" ht="15" customHeight="1" x14ac:dyDescent="0.25">
      <c r="A19" s="61"/>
      <c r="B19" s="38">
        <f>'Fuel Pressure Multiplier 1'!N6</f>
        <v>12</v>
      </c>
      <c r="C19" s="35">
        <f>INDEX('[5]Short pulse adder 3'!C$24:C$52,MATCH($B19,'[5]Short pulse adder 3'!$B$24:$B$52,0),1)</f>
        <v>-1.220703125E-3</v>
      </c>
      <c r="D19" s="35">
        <f>INDEX('[5]Short pulse adder 3'!D$24:D$52,MATCH($B19,'[5]Short pulse adder 3'!$B$24:$B$52,0),1)</f>
        <v>-6.2255859375E-3</v>
      </c>
      <c r="E19" s="35">
        <f>INDEX('[5]Short pulse adder 3'!E$24:E$52,MATCH($B19,'[5]Short pulse adder 3'!$B$24:$B$52,0),1)</f>
        <v>-9.09423828125E-3</v>
      </c>
      <c r="F19" s="35">
        <f>INDEX('[5]Short pulse adder 3'!F$24:F$52,MATCH($B19,'[5]Short pulse adder 3'!$B$24:$B$52,0),1)</f>
        <v>-1.544189453125E-2</v>
      </c>
      <c r="G19" s="35">
        <f>INDEX('[5]Short pulse adder 3'!G$24:G$52,MATCH($B19,'[5]Short pulse adder 3'!$B$24:$B$52,0),1)</f>
        <v>-1.885986328125E-2</v>
      </c>
      <c r="H19" s="35">
        <f>INDEX('[5]Short pulse adder 3'!H$24:H$52,MATCH($B19,'[5]Short pulse adder 3'!$B$24:$B$52,0),1)</f>
        <v>-6.915283203125E-2</v>
      </c>
      <c r="I19" s="35">
        <f>INDEX('[5]Short pulse adder 3'!I$24:I$52,MATCH($B19,'[5]Short pulse adder 3'!$B$24:$B$52,0),1)</f>
        <v>-8.148193359375E-2</v>
      </c>
      <c r="J19" s="35">
        <f>INDEX('[5]Short pulse adder 3'!J$24:J$52,MATCH($B19,'[5]Short pulse adder 3'!$B$24:$B$52,0),1)</f>
        <v>-7.28759765625E-2</v>
      </c>
      <c r="K19" s="35">
        <f>INDEX('[5]Short pulse adder 3'!K$24:K$52,MATCH($B19,'[5]Short pulse adder 3'!$B$24:$B$52,0),1)</f>
        <v>-5.279541015625E-2</v>
      </c>
      <c r="L19" s="35">
        <f>INDEX('[5]Short pulse adder 3'!L$24:L$52,MATCH($B19,'[5]Short pulse adder 3'!$B$24:$B$52,0),1)</f>
        <v>-4.290771484375E-2</v>
      </c>
      <c r="M19" s="35">
        <f>INDEX('[5]Short pulse adder 3'!M$24:M$52,MATCH($B19,'[5]Short pulse adder 3'!$B$24:$B$52,0),1)</f>
        <v>-4.7119140625E-2</v>
      </c>
      <c r="N19" s="35">
        <f>INDEX('[5]Short pulse adder 3'!N$24:N$52,MATCH($B19,'[5]Short pulse adder 3'!$B$24:$B$52,0),1)</f>
        <v>-3.08837890625E-2</v>
      </c>
      <c r="O19" s="35">
        <f>INDEX('[5]Short pulse adder 3'!O$24:O$52,MATCH($B19,'[5]Short pulse adder 3'!$B$24:$B$52,0),1)</f>
        <v>-9.100341796875E-2</v>
      </c>
      <c r="P19" s="35">
        <f>INDEX('[5]Short pulse adder 3'!P$24:P$52,MATCH($B19,'[5]Short pulse adder 3'!$B$24:$B$52,0),1)</f>
        <v>-8.770751953125E-2</v>
      </c>
      <c r="Q19" s="35">
        <f>INDEX('[5]Short pulse adder 3'!Q$24:Q$52,MATCH($B19,'[5]Short pulse adder 3'!$B$24:$B$52,0),1)</f>
        <v>-6.4453125E-2</v>
      </c>
      <c r="R19" s="35">
        <f>INDEX('[5]Short pulse adder 3'!R$24:R$52,MATCH($B19,'[5]Short pulse adder 3'!$B$24:$B$52,0),1)</f>
        <v>-1.98974609375E-2</v>
      </c>
      <c r="S19" s="35">
        <f>INDEX('[5]Short pulse adder 3'!S$24:S$52,MATCH($B19,'[5]Short pulse adder 3'!$B$24:$B$52,0),1)</f>
        <v>-1.98974609375E-2</v>
      </c>
    </row>
    <row r="20" spans="1:19" ht="15" customHeight="1" x14ac:dyDescent="0.25">
      <c r="A20" s="61"/>
      <c r="B20" s="38">
        <f>'Fuel Pressure Multiplier 1'!O6</f>
        <v>13</v>
      </c>
      <c r="C20" s="35">
        <f>INDEX('[5]Short pulse adder 3'!C$24:C$52,MATCH($B20,'[5]Short pulse adder 3'!$B$24:$B$52,0),1)</f>
        <v>-4.08935546875E-2</v>
      </c>
      <c r="D20" s="35">
        <f>INDEX('[5]Short pulse adder 3'!D$24:D$52,MATCH($B20,'[5]Short pulse adder 3'!$B$24:$B$52,0),1)</f>
        <v>-5.1544189453125E-2</v>
      </c>
      <c r="E20" s="35">
        <f>INDEX('[5]Short pulse adder 3'!E$24:E$52,MATCH($B20,'[5]Short pulse adder 3'!$B$24:$B$52,0),1)</f>
        <v>-5.9326171875E-2</v>
      </c>
      <c r="F20" s="35">
        <f>INDEX('[5]Short pulse adder 3'!F$24:F$52,MATCH($B20,'[5]Short pulse adder 3'!$B$24:$B$52,0),1)</f>
        <v>-6.8450927734375E-2</v>
      </c>
      <c r="G20" s="35">
        <f>INDEX('[5]Short pulse adder 3'!G$24:G$52,MATCH($B20,'[5]Short pulse adder 3'!$B$24:$B$52,0),1)</f>
        <v>-2.0660400390625E-2</v>
      </c>
      <c r="H20" s="35">
        <f>INDEX('[5]Short pulse adder 3'!H$24:H$52,MATCH($B20,'[5]Short pulse adder 3'!$B$24:$B$52,0),1)</f>
        <v>-5.1666259765625E-2</v>
      </c>
      <c r="I20" s="35">
        <f>INDEX('[5]Short pulse adder 3'!I$24:I$52,MATCH($B20,'[5]Short pulse adder 3'!$B$24:$B$52,0),1)</f>
        <v>-6.3690185546875E-2</v>
      </c>
      <c r="J20" s="35">
        <f>INDEX('[5]Short pulse adder 3'!J$24:J$52,MATCH($B20,'[5]Short pulse adder 3'!$B$24:$B$52,0),1)</f>
        <v>-6.524658203125E-2</v>
      </c>
      <c r="K20" s="35">
        <f>INDEX('[5]Short pulse adder 3'!K$24:K$52,MATCH($B20,'[5]Short pulse adder 3'!$B$24:$B$52,0),1)</f>
        <v>-4.9560546875E-2</v>
      </c>
      <c r="L20" s="35">
        <f>INDEX('[5]Short pulse adder 3'!L$24:L$52,MATCH($B20,'[5]Short pulse adder 3'!$B$24:$B$52,0),1)</f>
        <v>-3.8970947265625E-2</v>
      </c>
      <c r="M20" s="35">
        <f>INDEX('[5]Short pulse adder 3'!M$24:M$52,MATCH($B20,'[5]Short pulse adder 3'!$B$24:$B$52,0),1)</f>
        <v>-4.376220703125E-2</v>
      </c>
      <c r="N20" s="35">
        <f>INDEX('[5]Short pulse adder 3'!N$24:N$52,MATCH($B20,'[5]Short pulse adder 3'!$B$24:$B$52,0),1)</f>
        <v>-1.6632080078125E-2</v>
      </c>
      <c r="O20" s="35">
        <f>INDEX('[5]Short pulse adder 3'!O$24:O$52,MATCH($B20,'[5]Short pulse adder 3'!$B$24:$B$52,0),1)</f>
        <v>-8.349609375E-2</v>
      </c>
      <c r="P20" s="35">
        <f>INDEX('[5]Short pulse adder 3'!P$24:P$52,MATCH($B20,'[5]Short pulse adder 3'!$B$24:$B$52,0),1)</f>
        <v>-9.3292236328125E-2</v>
      </c>
      <c r="Q20" s="35">
        <f>INDEX('[5]Short pulse adder 3'!Q$24:Q$52,MATCH($B20,'[5]Short pulse adder 3'!$B$24:$B$52,0),1)</f>
        <v>-6.719970703125E-2</v>
      </c>
      <c r="R20" s="35">
        <f>INDEX('[5]Short pulse adder 3'!R$24:R$52,MATCH($B20,'[5]Short pulse adder 3'!$B$24:$B$52,0),1)</f>
        <v>-1.9195556640625E-2</v>
      </c>
      <c r="S20" s="35">
        <f>INDEX('[5]Short pulse adder 3'!S$24:S$52,MATCH($B20,'[5]Short pulse adder 3'!$B$24:$B$52,0),1)</f>
        <v>-1.9195556640625E-2</v>
      </c>
    </row>
    <row r="21" spans="1:19" ht="15" customHeight="1" x14ac:dyDescent="0.25">
      <c r="A21" s="61"/>
      <c r="B21" s="38">
        <f>'Fuel Pressure Multiplier 1'!P6</f>
        <v>15</v>
      </c>
      <c r="C21" s="35">
        <f>INDEX('[5]Short pulse adder 3'!C$24:C$52,MATCH($B21,'[5]Short pulse adder 3'!$B$24:$B$52,0),1)</f>
        <v>-0.120269775390625</v>
      </c>
      <c r="D21" s="35">
        <f>INDEX('[5]Short pulse adder 3'!D$24:D$52,MATCH($B21,'[5]Short pulse adder 3'!$B$24:$B$52,0),1)</f>
        <v>-0.142181396484375</v>
      </c>
      <c r="E21" s="35">
        <f>INDEX('[5]Short pulse adder 3'!E$24:E$52,MATCH($B21,'[5]Short pulse adder 3'!$B$24:$B$52,0),1)</f>
        <v>-0.1597900390625</v>
      </c>
      <c r="F21" s="35">
        <f>INDEX('[5]Short pulse adder 3'!F$24:F$52,MATCH($B21,'[5]Short pulse adder 3'!$B$24:$B$52,0),1)</f>
        <v>-0.174468994140625</v>
      </c>
      <c r="G21" s="35">
        <f>INDEX('[5]Short pulse adder 3'!G$24:G$52,MATCH($B21,'[5]Short pulse adder 3'!$B$24:$B$52,0),1)</f>
        <v>-0.1312255859375</v>
      </c>
      <c r="H21" s="35">
        <f>INDEX('[5]Short pulse adder 3'!H$24:H$52,MATCH($B21,'[5]Short pulse adder 3'!$B$24:$B$52,0),1)</f>
        <v>-0.140838623046875</v>
      </c>
      <c r="I21" s="35">
        <f>INDEX('[5]Short pulse adder 3'!I$24:I$52,MATCH($B21,'[5]Short pulse adder 3'!$B$24:$B$52,0),1)</f>
        <v>-0.14794921875</v>
      </c>
      <c r="J21" s="35">
        <f>INDEX('[5]Short pulse adder 3'!J$24:J$52,MATCH($B21,'[5]Short pulse adder 3'!$B$24:$B$52,0),1)</f>
        <v>-0.152557373046875</v>
      </c>
      <c r="K21" s="35">
        <f>INDEX('[5]Short pulse adder 3'!K$24:K$52,MATCH($B21,'[5]Short pulse adder 3'!$B$24:$B$52,0),1)</f>
        <v>-0.143157958984375</v>
      </c>
      <c r="L21" s="35">
        <f>INDEX('[5]Short pulse adder 3'!L$24:L$52,MATCH($B21,'[5]Short pulse adder 3'!$B$24:$B$52,0),1)</f>
        <v>-0.131256103515625</v>
      </c>
      <c r="M21" s="35">
        <f>INDEX('[5]Short pulse adder 3'!M$24:M$52,MATCH($B21,'[5]Short pulse adder 3'!$B$24:$B$52,0),1)</f>
        <v>-0.125213623046875</v>
      </c>
      <c r="N21" s="35">
        <f>INDEX('[5]Short pulse adder 3'!N$24:N$52,MATCH($B21,'[5]Short pulse adder 3'!$B$24:$B$52,0),1)</f>
        <v>-9.4940185546875E-2</v>
      </c>
      <c r="O21" s="35">
        <f>INDEX('[5]Short pulse adder 3'!O$24:O$52,MATCH($B21,'[5]Short pulse adder 3'!$B$24:$B$52,0),1)</f>
        <v>-0.10174560546875</v>
      </c>
      <c r="P21" s="35">
        <f>INDEX('[5]Short pulse adder 3'!P$24:P$52,MATCH($B21,'[5]Short pulse adder 3'!$B$24:$B$52,0),1)</f>
        <v>-9.4451904296875E-2</v>
      </c>
      <c r="Q21" s="35">
        <f>INDEX('[5]Short pulse adder 3'!Q$24:Q$52,MATCH($B21,'[5]Short pulse adder 3'!$B$24:$B$52,0),1)</f>
        <v>-5.87158203125E-2</v>
      </c>
      <c r="R21" s="35">
        <f>INDEX('[5]Short pulse adder 3'!R$24:R$52,MATCH($B21,'[5]Short pulse adder 3'!$B$24:$B$52,0),1)</f>
        <v>-9.246826171875E-3</v>
      </c>
      <c r="S21" s="35">
        <f>INDEX('[5]Short pulse adder 3'!S$24:S$52,MATCH($B21,'[5]Short pulse adder 3'!$B$24:$B$52,0),1)</f>
        <v>-9.246826171875E-3</v>
      </c>
    </row>
    <row r="22" spans="1:19" ht="15" customHeight="1" x14ac:dyDescent="0.25">
      <c r="A22" s="61"/>
      <c r="B22" s="38">
        <f>'Fuel Pressure Multiplier 1'!Q6</f>
        <v>16</v>
      </c>
      <c r="C22" s="35">
        <f>INDEX('[5]Short pulse adder 3'!C$24:C$52,MATCH($B22,'[5]Short pulse adder 3'!$B$24:$B$52,0),1)</f>
        <v>-0.15997314453125</v>
      </c>
      <c r="D22" s="35">
        <f>INDEX('[5]Short pulse adder 3'!D$24:D$52,MATCH($B22,'[5]Short pulse adder 3'!$B$24:$B$52,0),1)</f>
        <v>-0.1875</v>
      </c>
      <c r="E22" s="35">
        <f>INDEX('[5]Short pulse adder 3'!E$24:E$52,MATCH($B22,'[5]Short pulse adder 3'!$B$24:$B$52,0),1)</f>
        <v>-0.21002197265625</v>
      </c>
      <c r="F22" s="35">
        <f>INDEX('[5]Short pulse adder 3'!F$24:F$52,MATCH($B22,'[5]Short pulse adder 3'!$B$24:$B$52,0),1)</f>
        <v>-0.22747802734375</v>
      </c>
      <c r="G22" s="35">
        <f>INDEX('[5]Short pulse adder 3'!G$24:G$52,MATCH($B22,'[5]Short pulse adder 3'!$B$24:$B$52,0),1)</f>
        <v>-0.239990234375</v>
      </c>
      <c r="H22" s="35">
        <f>INDEX('[5]Short pulse adder 3'!H$24:H$52,MATCH($B22,'[5]Short pulse adder 3'!$B$24:$B$52,0),1)</f>
        <v>-0.24749755859375</v>
      </c>
      <c r="I22" s="35">
        <f>INDEX('[5]Short pulse adder 3'!I$24:I$52,MATCH($B22,'[5]Short pulse adder 3'!$B$24:$B$52,0),1)</f>
        <v>-0.25</v>
      </c>
      <c r="J22" s="35">
        <f>INDEX('[5]Short pulse adder 3'!J$24:J$52,MATCH($B22,'[5]Short pulse adder 3'!$B$24:$B$52,0),1)</f>
        <v>-0.24749755859375</v>
      </c>
      <c r="K22" s="35">
        <f>INDEX('[5]Short pulse adder 3'!K$24:K$52,MATCH($B22,'[5]Short pulse adder 3'!$B$24:$B$52,0),1)</f>
        <v>-0.239990234375</v>
      </c>
      <c r="L22" s="35">
        <f>INDEX('[5]Short pulse adder 3'!L$24:L$52,MATCH($B22,'[5]Short pulse adder 3'!$B$24:$B$52,0),1)</f>
        <v>-0.22747802734375</v>
      </c>
      <c r="M22" s="35">
        <f>INDEX('[5]Short pulse adder 3'!M$24:M$52,MATCH($B22,'[5]Short pulse adder 3'!$B$24:$B$52,0),1)</f>
        <v>-0.21002197265625</v>
      </c>
      <c r="N22" s="35">
        <f>INDEX('[5]Short pulse adder 3'!N$24:N$52,MATCH($B22,'[5]Short pulse adder 3'!$B$24:$B$52,0),1)</f>
        <v>-0.1875</v>
      </c>
      <c r="O22" s="35">
        <f>INDEX('[5]Short pulse adder 3'!O$24:O$52,MATCH($B22,'[5]Short pulse adder 3'!$B$24:$B$52,0),1)</f>
        <v>-0.12750244140625</v>
      </c>
      <c r="P22" s="35">
        <f>INDEX('[5]Short pulse adder 3'!P$24:P$52,MATCH($B22,'[5]Short pulse adder 3'!$B$24:$B$52,0),1)</f>
        <v>-9.002685546875E-2</v>
      </c>
      <c r="Q22" s="35">
        <f>INDEX('[5]Short pulse adder 3'!Q$24:Q$52,MATCH($B22,'[5]Short pulse adder 3'!$B$24:$B$52,0),1)</f>
        <v>-4.74853515625E-2</v>
      </c>
      <c r="R22" s="35">
        <f>INDEX('[5]Short pulse adder 3'!R$24:R$52,MATCH($B22,'[5]Short pulse adder 3'!$B$24:$B$52,0),1)</f>
        <v>0</v>
      </c>
      <c r="S22" s="35">
        <f>INDEX('[5]Short pulse adder 3'!S$24:S$52,MATCH($B22,'[5]Short pulse adder 3'!$B$24:$B$52,0),1)</f>
        <v>0</v>
      </c>
    </row>
    <row r="23" spans="1:19" ht="15" customHeight="1" x14ac:dyDescent="0.25">
      <c r="A23" s="61"/>
      <c r="B23" s="38">
        <f>'Fuel Pressure Multiplier 1'!R6</f>
        <v>21</v>
      </c>
      <c r="C23" s="35">
        <f>INDEX('[5]Short pulse adder 3'!C$24:C$52,MATCH($B23,'[5]Short pulse adder 3'!$B$24:$B$52,0),1)</f>
        <v>-0.15997314453125</v>
      </c>
      <c r="D23" s="35">
        <f>INDEX('[5]Short pulse adder 3'!D$24:D$52,MATCH($B23,'[5]Short pulse adder 3'!$B$24:$B$52,0),1)</f>
        <v>-0.1875</v>
      </c>
      <c r="E23" s="35">
        <f>INDEX('[5]Short pulse adder 3'!E$24:E$52,MATCH($B23,'[5]Short pulse adder 3'!$B$24:$B$52,0),1)</f>
        <v>-0.21002197265625</v>
      </c>
      <c r="F23" s="35">
        <f>INDEX('[5]Short pulse adder 3'!F$24:F$52,MATCH($B23,'[5]Short pulse adder 3'!$B$24:$B$52,0),1)</f>
        <v>-0.22747802734375</v>
      </c>
      <c r="G23" s="35">
        <f>INDEX('[5]Short pulse adder 3'!G$24:G$52,MATCH($B23,'[5]Short pulse adder 3'!$B$24:$B$52,0),1)</f>
        <v>-0.239990234375</v>
      </c>
      <c r="H23" s="35">
        <f>INDEX('[5]Short pulse adder 3'!H$24:H$52,MATCH($B23,'[5]Short pulse adder 3'!$B$24:$B$52,0),1)</f>
        <v>-0.24749755859375</v>
      </c>
      <c r="I23" s="35">
        <f>INDEX('[5]Short pulse adder 3'!I$24:I$52,MATCH($B23,'[5]Short pulse adder 3'!$B$24:$B$52,0),1)</f>
        <v>-0.25</v>
      </c>
      <c r="J23" s="35">
        <f>INDEX('[5]Short pulse adder 3'!J$24:J$52,MATCH($B23,'[5]Short pulse adder 3'!$B$24:$B$52,0),1)</f>
        <v>-0.24749755859375</v>
      </c>
      <c r="K23" s="35">
        <f>INDEX('[5]Short pulse adder 3'!K$24:K$52,MATCH($B23,'[5]Short pulse adder 3'!$B$24:$B$52,0),1)</f>
        <v>-0.239990234375</v>
      </c>
      <c r="L23" s="35">
        <f>INDEX('[5]Short pulse adder 3'!L$24:L$52,MATCH($B23,'[5]Short pulse adder 3'!$B$24:$B$52,0),1)</f>
        <v>-0.22747802734375</v>
      </c>
      <c r="M23" s="35">
        <f>INDEX('[5]Short pulse adder 3'!M$24:M$52,MATCH($B23,'[5]Short pulse adder 3'!$B$24:$B$52,0),1)</f>
        <v>-0.21002197265625</v>
      </c>
      <c r="N23" s="35">
        <f>INDEX('[5]Short pulse adder 3'!N$24:N$52,MATCH($B23,'[5]Short pulse adder 3'!$B$24:$B$52,0),1)</f>
        <v>-0.1875</v>
      </c>
      <c r="O23" s="35">
        <f>INDEX('[5]Short pulse adder 3'!O$24:O$52,MATCH($B23,'[5]Short pulse adder 3'!$B$24:$B$52,0),1)</f>
        <v>-0.12750244140625</v>
      </c>
      <c r="P23" s="35">
        <f>INDEX('[5]Short pulse adder 3'!P$24:P$52,MATCH($B23,'[5]Short pulse adder 3'!$B$24:$B$52,0),1)</f>
        <v>-9.002685546875E-2</v>
      </c>
      <c r="Q23" s="35">
        <f>INDEX('[5]Short pulse adder 3'!Q$24:Q$52,MATCH($B23,'[5]Short pulse adder 3'!$B$24:$B$52,0),1)</f>
        <v>-4.74853515625E-2</v>
      </c>
      <c r="R23" s="35">
        <f>INDEX('[5]Short pulse adder 3'!R$24:R$52,MATCH($B23,'[5]Short pulse adder 3'!$B$24:$B$52,0),1)</f>
        <v>0</v>
      </c>
      <c r="S23" s="35">
        <f>INDEX('[5]Short pulse adder 3'!S$24:S$52,MATCH($B23,'[5]Short pulse adder 3'!$B$24:$B$52,0),1)</f>
        <v>0</v>
      </c>
    </row>
    <row r="24" spans="1:19" ht="15" customHeight="1" x14ac:dyDescent="0.25">
      <c r="A24" s="18"/>
      <c r="B24" s="18"/>
    </row>
    <row r="25" spans="1:19" x14ac:dyDescent="0.25">
      <c r="A25" s="45" t="s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46" t="s">
        <v>106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</sheetData>
  <sheetProtection sheet="1" objects="1" scenarios="1"/>
  <mergeCells count="6">
    <mergeCell ref="A26:S26"/>
    <mergeCell ref="A1:S3"/>
    <mergeCell ref="A4:S4"/>
    <mergeCell ref="A5:A23"/>
    <mergeCell ref="C5:S5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1"/>
  <dimension ref="A1:K8"/>
  <sheetViews>
    <sheetView zoomScaleNormal="100" workbookViewId="0">
      <selection activeCell="B5" sqref="B5"/>
    </sheetView>
  </sheetViews>
  <sheetFormatPr defaultRowHeight="15" x14ac:dyDescent="0.25"/>
  <cols>
    <col min="1" max="1" width="16.7109375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95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95</v>
      </c>
      <c r="B5" s="15" t="s">
        <v>94</v>
      </c>
    </row>
    <row r="7" spans="1:11" x14ac:dyDescent="0.25">
      <c r="A7" s="45" t="s">
        <v>1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5">
      <c r="A8" s="46" t="s">
        <v>96</v>
      </c>
      <c r="B8" s="46"/>
      <c r="C8" s="46"/>
      <c r="D8" s="46"/>
      <c r="E8" s="46"/>
      <c r="F8" s="46"/>
      <c r="G8" s="46"/>
      <c r="H8" s="46"/>
      <c r="I8" s="46"/>
      <c r="J8" s="46"/>
      <c r="K8" s="46"/>
    </row>
  </sheetData>
  <sheetProtection sheet="1" objects="1" scenarios="1"/>
  <mergeCells count="4">
    <mergeCell ref="A1:K3"/>
    <mergeCell ref="A4:K4"/>
    <mergeCell ref="A7:K7"/>
    <mergeCell ref="A8:K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2"/>
  <dimension ref="A1:K16"/>
  <sheetViews>
    <sheetView zoomScaleNormal="100" workbookViewId="0">
      <selection activeCell="B6" sqref="B6:B13"/>
    </sheetView>
  </sheetViews>
  <sheetFormatPr defaultRowHeight="15" x14ac:dyDescent="0.25"/>
  <cols>
    <col min="1" max="1" width="6.570312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20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55" t="s">
        <v>107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ht="15" customHeight="1" x14ac:dyDescent="0.25">
      <c r="A5" s="25"/>
      <c r="B5" s="25" t="s">
        <v>117</v>
      </c>
    </row>
    <row r="6" spans="1:11" ht="15" customHeight="1" x14ac:dyDescent="0.25">
      <c r="A6" s="1" t="s">
        <v>108</v>
      </c>
      <c r="B6" s="16">
        <v>1</v>
      </c>
    </row>
    <row r="7" spans="1:11" ht="15" customHeight="1" x14ac:dyDescent="0.25">
      <c r="A7" s="1" t="s">
        <v>109</v>
      </c>
      <c r="B7" s="16">
        <v>1</v>
      </c>
    </row>
    <row r="8" spans="1:11" ht="15" customHeight="1" x14ac:dyDescent="0.25">
      <c r="A8" s="1" t="s">
        <v>110</v>
      </c>
      <c r="B8" s="16">
        <v>1</v>
      </c>
    </row>
    <row r="9" spans="1:11" ht="15" customHeight="1" x14ac:dyDescent="0.25">
      <c r="A9" s="1" t="s">
        <v>111</v>
      </c>
      <c r="B9" s="16">
        <v>1</v>
      </c>
    </row>
    <row r="10" spans="1:11" ht="15" customHeight="1" x14ac:dyDescent="0.25">
      <c r="A10" s="1" t="s">
        <v>112</v>
      </c>
      <c r="B10" s="16">
        <v>1</v>
      </c>
    </row>
    <row r="11" spans="1:11" ht="15" customHeight="1" x14ac:dyDescent="0.25">
      <c r="A11" s="1" t="s">
        <v>114</v>
      </c>
      <c r="B11" s="16">
        <v>1</v>
      </c>
    </row>
    <row r="12" spans="1:11" ht="15" customHeight="1" x14ac:dyDescent="0.25">
      <c r="A12" s="1" t="s">
        <v>113</v>
      </c>
      <c r="B12" s="16">
        <v>1</v>
      </c>
    </row>
    <row r="13" spans="1:11" ht="15" customHeight="1" x14ac:dyDescent="0.25">
      <c r="A13" s="1" t="s">
        <v>115</v>
      </c>
      <c r="B13" s="16">
        <v>1</v>
      </c>
    </row>
    <row r="15" spans="1:11" x14ac:dyDescent="0.25">
      <c r="A15" s="45" t="s">
        <v>1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5">
      <c r="A16" s="46" t="s">
        <v>116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</row>
  </sheetData>
  <sheetProtection sheet="1" objects="1" scenarios="1"/>
  <mergeCells count="4">
    <mergeCell ref="A1:K3"/>
    <mergeCell ref="A4:K4"/>
    <mergeCell ref="A15:K15"/>
    <mergeCell ref="A16:K16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F40"/>
  <sheetViews>
    <sheetView topLeftCell="A25" zoomScaleNormal="100" workbookViewId="0">
      <selection activeCell="A37" sqref="A37"/>
    </sheetView>
  </sheetViews>
  <sheetFormatPr defaultRowHeight="15" x14ac:dyDescent="0.25"/>
  <cols>
    <col min="1" max="1" width="32.710937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</cols>
  <sheetData>
    <row r="1" spans="1:6" x14ac:dyDescent="0.25">
      <c r="A1" s="39"/>
      <c r="B1" s="39"/>
      <c r="C1" s="39"/>
      <c r="D1" s="39"/>
      <c r="E1" s="39"/>
      <c r="F1" s="39"/>
    </row>
    <row r="2" spans="1:6" x14ac:dyDescent="0.25">
      <c r="A2" s="39"/>
      <c r="B2" s="39"/>
      <c r="C2" s="39"/>
      <c r="D2" s="39"/>
      <c r="E2" s="39"/>
      <c r="F2" s="39"/>
    </row>
    <row r="3" spans="1:6" ht="15" customHeight="1" thickBot="1" x14ac:dyDescent="0.3">
      <c r="A3" s="40"/>
      <c r="B3" s="40"/>
      <c r="C3" s="40"/>
      <c r="D3" s="40"/>
      <c r="E3" s="40"/>
      <c r="F3" s="40"/>
    </row>
    <row r="4" spans="1:6" ht="24" thickBot="1" x14ac:dyDescent="0.4">
      <c r="A4" s="44" t="s">
        <v>40</v>
      </c>
      <c r="B4" s="44"/>
      <c r="C4" s="44"/>
      <c r="D4" s="44"/>
      <c r="E4" s="44"/>
      <c r="F4" s="44"/>
    </row>
    <row r="5" spans="1:6" ht="15" customHeight="1" x14ac:dyDescent="0.35">
      <c r="A5" s="19"/>
      <c r="B5" s="19"/>
      <c r="C5" s="19"/>
      <c r="D5" s="19"/>
      <c r="E5" s="19"/>
      <c r="F5" s="19"/>
    </row>
    <row r="6" spans="1:6" x14ac:dyDescent="0.25">
      <c r="A6" s="9" t="s">
        <v>41</v>
      </c>
      <c r="B6" s="9" t="s">
        <v>42</v>
      </c>
    </row>
    <row r="7" spans="1:6" x14ac:dyDescent="0.25">
      <c r="A7" s="27" t="s">
        <v>35</v>
      </c>
      <c r="B7">
        <f ca="1">_xlfn.SHEET(_xlfn.CONCAT(A7))</f>
        <v>3</v>
      </c>
    </row>
    <row r="8" spans="1:6" x14ac:dyDescent="0.25">
      <c r="A8" s="27" t="s">
        <v>62</v>
      </c>
      <c r="B8">
        <f t="shared" ref="B8:B40" ca="1" si="0">_xlfn.SHEET(_xlfn.CONCAT(A8))</f>
        <v>4</v>
      </c>
    </row>
    <row r="9" spans="1:6" x14ac:dyDescent="0.25">
      <c r="A9" s="27" t="s">
        <v>81</v>
      </c>
      <c r="B9">
        <f t="shared" ca="1" si="0"/>
        <v>5</v>
      </c>
    </row>
    <row r="10" spans="1:6" x14ac:dyDescent="0.25">
      <c r="A10" s="27" t="s">
        <v>37</v>
      </c>
      <c r="B10">
        <f t="shared" ca="1" si="0"/>
        <v>6</v>
      </c>
    </row>
    <row r="11" spans="1:6" x14ac:dyDescent="0.25">
      <c r="A11" s="27" t="s">
        <v>39</v>
      </c>
      <c r="B11">
        <f t="shared" ca="1" si="0"/>
        <v>7</v>
      </c>
    </row>
    <row r="12" spans="1:6" x14ac:dyDescent="0.25">
      <c r="A12" s="27" t="s">
        <v>43</v>
      </c>
      <c r="B12">
        <f t="shared" ca="1" si="0"/>
        <v>8</v>
      </c>
    </row>
    <row r="13" spans="1:6" x14ac:dyDescent="0.25">
      <c r="A13" s="27" t="s">
        <v>85</v>
      </c>
      <c r="B13">
        <f t="shared" ca="1" si="0"/>
        <v>9</v>
      </c>
    </row>
    <row r="14" spans="1:6" x14ac:dyDescent="0.25">
      <c r="A14" s="27" t="s">
        <v>86</v>
      </c>
      <c r="B14">
        <f t="shared" ca="1" si="0"/>
        <v>10</v>
      </c>
    </row>
    <row r="15" spans="1:6" x14ac:dyDescent="0.25">
      <c r="A15" s="27" t="s">
        <v>89</v>
      </c>
      <c r="B15">
        <f t="shared" ca="1" si="0"/>
        <v>11</v>
      </c>
    </row>
    <row r="16" spans="1:6" x14ac:dyDescent="0.25">
      <c r="A16" s="27" t="s">
        <v>122</v>
      </c>
      <c r="B16">
        <f t="shared" ca="1" si="0"/>
        <v>12</v>
      </c>
    </row>
    <row r="17" spans="1:2" x14ac:dyDescent="0.25">
      <c r="A17" s="27" t="s">
        <v>123</v>
      </c>
      <c r="B17">
        <f t="shared" ca="1" si="0"/>
        <v>13</v>
      </c>
    </row>
    <row r="18" spans="1:2" x14ac:dyDescent="0.25">
      <c r="A18" s="27" t="s">
        <v>91</v>
      </c>
      <c r="B18">
        <f t="shared" ca="1" si="0"/>
        <v>14</v>
      </c>
    </row>
    <row r="19" spans="1:2" x14ac:dyDescent="0.25">
      <c r="A19" s="27" t="s">
        <v>101</v>
      </c>
      <c r="B19">
        <f t="shared" ca="1" si="0"/>
        <v>15</v>
      </c>
    </row>
    <row r="20" spans="1:2" x14ac:dyDescent="0.25">
      <c r="A20" s="27" t="s">
        <v>103</v>
      </c>
      <c r="B20">
        <f t="shared" ca="1" si="0"/>
        <v>16</v>
      </c>
    </row>
    <row r="21" spans="1:2" x14ac:dyDescent="0.25">
      <c r="A21" s="27" t="s">
        <v>105</v>
      </c>
      <c r="B21">
        <f t="shared" ca="1" si="0"/>
        <v>17</v>
      </c>
    </row>
    <row r="22" spans="1:2" x14ac:dyDescent="0.25">
      <c r="A22" s="27" t="s">
        <v>95</v>
      </c>
      <c r="B22">
        <f t="shared" ca="1" si="0"/>
        <v>18</v>
      </c>
    </row>
    <row r="23" spans="1:2" x14ac:dyDescent="0.25">
      <c r="A23" s="27" t="s">
        <v>124</v>
      </c>
      <c r="B23">
        <f t="shared" ca="1" si="0"/>
        <v>19</v>
      </c>
    </row>
    <row r="24" spans="1:2" x14ac:dyDescent="0.25">
      <c r="A24" s="27" t="s">
        <v>118</v>
      </c>
      <c r="B24">
        <f t="shared" ca="1" si="0"/>
        <v>20</v>
      </c>
    </row>
    <row r="25" spans="1:2" x14ac:dyDescent="0.25">
      <c r="A25" s="27" t="s">
        <v>21</v>
      </c>
      <c r="B25">
        <f t="shared" ca="1" si="0"/>
        <v>21</v>
      </c>
    </row>
    <row r="26" spans="1:2" x14ac:dyDescent="0.25">
      <c r="A26" s="27" t="s">
        <v>48</v>
      </c>
      <c r="B26">
        <f t="shared" ca="1" si="0"/>
        <v>22</v>
      </c>
    </row>
    <row r="27" spans="1:2" x14ac:dyDescent="0.25">
      <c r="A27" s="27" t="s">
        <v>49</v>
      </c>
      <c r="B27">
        <f t="shared" ca="1" si="0"/>
        <v>23</v>
      </c>
    </row>
    <row r="28" spans="1:2" x14ac:dyDescent="0.25">
      <c r="A28" s="27" t="s">
        <v>50</v>
      </c>
      <c r="B28">
        <f t="shared" ca="1" si="0"/>
        <v>24</v>
      </c>
    </row>
    <row r="29" spans="1:2" x14ac:dyDescent="0.25">
      <c r="A29" s="27" t="s">
        <v>51</v>
      </c>
      <c r="B29">
        <f t="shared" ca="1" si="0"/>
        <v>25</v>
      </c>
    </row>
    <row r="30" spans="1:2" x14ac:dyDescent="0.25">
      <c r="A30" s="27" t="s">
        <v>52</v>
      </c>
      <c r="B30">
        <f t="shared" ca="1" si="0"/>
        <v>26</v>
      </c>
    </row>
    <row r="31" spans="1:2" x14ac:dyDescent="0.25">
      <c r="A31" s="27" t="s">
        <v>53</v>
      </c>
      <c r="B31">
        <f t="shared" ca="1" si="0"/>
        <v>27</v>
      </c>
    </row>
    <row r="32" spans="1:2" x14ac:dyDescent="0.25">
      <c r="A32" s="27" t="s">
        <v>54</v>
      </c>
      <c r="B32">
        <f t="shared" ca="1" si="0"/>
        <v>28</v>
      </c>
    </row>
    <row r="33" spans="1:2" x14ac:dyDescent="0.25">
      <c r="A33" s="27" t="s">
        <v>55</v>
      </c>
      <c r="B33">
        <f t="shared" ca="1" si="0"/>
        <v>29</v>
      </c>
    </row>
    <row r="34" spans="1:2" x14ac:dyDescent="0.25">
      <c r="A34" s="27" t="s">
        <v>56</v>
      </c>
      <c r="B34">
        <f t="shared" ca="1" si="0"/>
        <v>30</v>
      </c>
    </row>
    <row r="35" spans="1:2" x14ac:dyDescent="0.25">
      <c r="A35" s="27" t="s">
        <v>57</v>
      </c>
      <c r="B35">
        <f t="shared" ca="1" si="0"/>
        <v>31</v>
      </c>
    </row>
    <row r="36" spans="1:2" x14ac:dyDescent="0.25">
      <c r="A36" s="27" t="s">
        <v>58</v>
      </c>
      <c r="B36">
        <f t="shared" ca="1" si="0"/>
        <v>32</v>
      </c>
    </row>
    <row r="37" spans="1:2" x14ac:dyDescent="0.25">
      <c r="A37" s="27" t="s">
        <v>59</v>
      </c>
      <c r="B37">
        <f t="shared" ca="1" si="0"/>
        <v>33</v>
      </c>
    </row>
    <row r="38" spans="1:2" x14ac:dyDescent="0.25">
      <c r="A38" s="27" t="s">
        <v>31</v>
      </c>
      <c r="B38">
        <f t="shared" ca="1" si="0"/>
        <v>34</v>
      </c>
    </row>
    <row r="39" spans="1:2" x14ac:dyDescent="0.25">
      <c r="A39" t="s">
        <v>136</v>
      </c>
      <c r="B39">
        <f t="shared" ca="1" si="0"/>
        <v>35</v>
      </c>
    </row>
    <row r="40" spans="1:2" x14ac:dyDescent="0.25">
      <c r="A40" t="s">
        <v>133</v>
      </c>
      <c r="B40">
        <f t="shared" ca="1" si="0"/>
        <v>36</v>
      </c>
    </row>
  </sheetData>
  <mergeCells count="2">
    <mergeCell ref="A1:F3"/>
    <mergeCell ref="A4:F4"/>
  </mergeCells>
  <hyperlinks>
    <hyperlink ref="A7" location="'Flow Rate'!B5" display="Flow Rate" xr:uid="{00000000-0004-0000-0100-000000000000}"/>
    <hyperlink ref="A10" location="'Fuel Pressure Multiplier 1'!B7:R7" display="Fuel Pressure Multiplier 1" xr:uid="{00000000-0004-0000-0100-000001000000}"/>
    <hyperlink ref="A11" location="'Fuel Pressure Multiplier 2'!B7:R7" display="Fuel Pressure Multiplier 2" xr:uid="{00000000-0004-0000-0100-000002000000}"/>
    <hyperlink ref="A12" location="'Fuel Pressure Multiplier 3'!B7:R7" display="Fuel Pressure Multiplier 3" xr:uid="{00000000-0004-0000-0100-000003000000}"/>
    <hyperlink ref="A25" location="'Injector Profiles'!B5" display="Injector Profiles" xr:uid="{00000000-0004-0000-0100-000004000000}"/>
    <hyperlink ref="A26" location="'Pull-in High Current'!B6:B8" display="Pull-in High Current" xr:uid="{00000000-0004-0000-0100-000005000000}"/>
    <hyperlink ref="A27" location="'Peak High Current'!B6:B8" display="Peak High Current" xr:uid="{00000000-0004-0000-0100-000006000000}"/>
    <hyperlink ref="A28" location="'Peak Low Current'!B6:B8" display="Peak Low Current" xr:uid="{00000000-0004-0000-0100-000007000000}"/>
    <hyperlink ref="A29" location="'Bypass High Current'!B6:B8" display="Bypass High Current" xr:uid="{00000000-0004-0000-0100-000008000000}"/>
    <hyperlink ref="A30" location="'Bypass Low Current'!B6:B8" display="Bypass Low Current" xr:uid="{00000000-0004-0000-0100-000009000000}"/>
    <hyperlink ref="A31" location="'Hold High Current'!B6:B8" display="Hold High Current" xr:uid="{00000000-0004-0000-0100-00000A000000}"/>
    <hyperlink ref="A32" location="'Hold Low Current'!B6:B8" display="Hold Low Current" xr:uid="{00000000-0004-0000-0100-00000B000000}"/>
    <hyperlink ref="A33" location="'Peak Period'!B6:B8" display="Peak Period" xr:uid="{00000000-0004-0000-0100-00000C000000}"/>
    <hyperlink ref="A34" location="'Bypass Period'!B6:B8" display="Bypass Period" xr:uid="{00000000-0004-0000-0100-00000D000000}"/>
    <hyperlink ref="A35" location="'Peak to Bypass Recharge'!B6:B8" display="Peak to Bypass Recharge" xr:uid="{00000000-0004-0000-0100-00000E000000}"/>
    <hyperlink ref="A36" location="'Bypass to Hold Recharge'!B6:B8" display="Bypass to Hold Recharge" xr:uid="{00000000-0004-0000-0100-00000F000000}"/>
    <hyperlink ref="A37" location="'Boost Profile'!B5:B7" display="Boost Profile" xr:uid="{00000000-0004-0000-0100-000010000000}"/>
    <hyperlink ref="A38" location="'HP Pump Maximum Pressure'!B7:J7" display="HP Pump Maximum Pressure" xr:uid="{00000000-0004-0000-0100-000011000000}"/>
    <hyperlink ref="A8" location="'Density Multiplier'!C7:S23" display="Density Multiplier" xr:uid="{00000000-0004-0000-0100-000012000000}"/>
    <hyperlink ref="A9" location="'Alcohol Multiplier'!B7:J7" display="Alcohol Multiplier" xr:uid="{00000000-0004-0000-0100-000013000000}"/>
    <hyperlink ref="A13" location="'Offset Profile 1'!B7:R7" display="Offset Profile 1" xr:uid="{00000000-0004-0000-0100-000014000000}"/>
    <hyperlink ref="A14" location="'Offset Profile 2'!B7:R7" display="Offset Profile 2" xr:uid="{00000000-0004-0000-0100-000015000000}"/>
    <hyperlink ref="A15" location="'Offset Profile 3'!B7:R7" display="Offset Profile 3" xr:uid="{00000000-0004-0000-0100-000016000000}"/>
    <hyperlink ref="A16" location="'Temperature Adder'!C7:S23" display="Temperature Adder" xr:uid="{00000000-0004-0000-0100-000017000000}"/>
    <hyperlink ref="A17" location="'Temperature Adder Multiplier'!B7:J7" display="Temperature Adder Multiplier" xr:uid="{00000000-0004-0000-0100-000018000000}"/>
    <hyperlink ref="A18" location="'Short Pulse Limit'!B5" display="Short Pulse Limit" xr:uid="{00000000-0004-0000-0100-000019000000}"/>
    <hyperlink ref="A19" location="'Short Pulse Adder 1'!C7:S23" display="Short Pulse Adder 1" xr:uid="{00000000-0004-0000-0100-00001A000000}"/>
    <hyperlink ref="A20" location="'Short Pulse Adder 2'!C7:S23" display="Short Pulse Adder 2" xr:uid="{00000000-0004-0000-0100-00001B000000}"/>
    <hyperlink ref="A21" location="'Short Pulse Adder 3'!C7:S23" display="Short Pulse Adder 3" xr:uid="{00000000-0004-0000-0100-00001C000000}"/>
    <hyperlink ref="A22" location="'Injector Gain'!B5" display="Injector Gain" xr:uid="{00000000-0004-0000-0100-00001D000000}"/>
    <hyperlink ref="A23" location="'Gain vs. Cylinder'!B6:B13" display="Gain vs. Cylinder" xr:uid="{00000000-0004-0000-0100-00001E000000}"/>
    <hyperlink ref="A24" location="Limits!B5" display="Limits" xr:uid="{00000000-0004-0000-0100-00001F000000}"/>
  </hyperlinks>
  <pageMargins left="0.7" right="0.7" top="0.75" bottom="0.75" header="0.3" footer="0.3"/>
  <pageSetup orientation="portrait" r:id="rId1"/>
  <headerFooter>
    <oddHeader>&amp;R&amp;P</oddHeader>
    <oddFooter>&amp;LLingenfelter Performance Engineering&amp;C&amp;A&amp;R&amp;D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3"/>
  <dimension ref="A1:K9"/>
  <sheetViews>
    <sheetView zoomScaleNormal="100" workbookViewId="0">
      <selection activeCell="B5" sqref="B5"/>
    </sheetView>
  </sheetViews>
  <sheetFormatPr defaultRowHeight="15" x14ac:dyDescent="0.25"/>
  <cols>
    <col min="1" max="1" width="16.7109375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118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119</v>
      </c>
      <c r="B5" s="20">
        <v>0.1</v>
      </c>
      <c r="C5" t="s">
        <v>93</v>
      </c>
    </row>
    <row r="6" spans="1:11" ht="15" customHeight="1" x14ac:dyDescent="0.25">
      <c r="A6" s="1" t="s">
        <v>120</v>
      </c>
      <c r="B6" s="20">
        <v>0.4</v>
      </c>
      <c r="C6" t="s">
        <v>93</v>
      </c>
    </row>
    <row r="8" spans="1:11" x14ac:dyDescent="0.25">
      <c r="A8" s="45" t="s">
        <v>1</v>
      </c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11" x14ac:dyDescent="0.25">
      <c r="A9" s="46" t="s">
        <v>121</v>
      </c>
      <c r="B9" s="46"/>
      <c r="C9" s="46"/>
      <c r="D9" s="46"/>
      <c r="E9" s="46"/>
      <c r="F9" s="46"/>
      <c r="G9" s="46"/>
      <c r="H9" s="46"/>
      <c r="I9" s="46"/>
      <c r="J9" s="46"/>
      <c r="K9" s="46"/>
    </row>
  </sheetData>
  <sheetProtection sheet="1" objects="1" scenarios="1"/>
  <mergeCells count="4">
    <mergeCell ref="A1:K3"/>
    <mergeCell ref="A4:K4"/>
    <mergeCell ref="A8:K8"/>
    <mergeCell ref="A9:K9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"/>
  <dimension ref="A1:K13"/>
  <sheetViews>
    <sheetView zoomScaleNormal="100" workbookViewId="0">
      <selection activeCell="B5" sqref="B5"/>
    </sheetView>
  </sheetViews>
  <sheetFormatPr defaultRowHeight="15" x14ac:dyDescent="0.25"/>
  <cols>
    <col min="1" max="1" width="16.710937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21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22</v>
      </c>
      <c r="B5" s="6" t="s">
        <v>23</v>
      </c>
    </row>
    <row r="6" spans="1:11" x14ac:dyDescent="0.25">
      <c r="A6" s="1" t="s">
        <v>24</v>
      </c>
      <c r="B6" s="7">
        <v>0</v>
      </c>
      <c r="C6" t="s">
        <v>29</v>
      </c>
    </row>
    <row r="7" spans="1:11" x14ac:dyDescent="0.25">
      <c r="A7" s="1" t="s">
        <v>25</v>
      </c>
      <c r="B7" s="7">
        <v>12.5</v>
      </c>
      <c r="C7" t="s">
        <v>30</v>
      </c>
    </row>
    <row r="8" spans="1:11" x14ac:dyDescent="0.25">
      <c r="A8" s="1" t="s">
        <v>26</v>
      </c>
      <c r="B8" s="7">
        <v>12</v>
      </c>
      <c r="C8" t="s">
        <v>30</v>
      </c>
    </row>
    <row r="9" spans="1:11" x14ac:dyDescent="0.25">
      <c r="A9" s="1" t="s">
        <v>27</v>
      </c>
      <c r="B9" s="7">
        <v>16</v>
      </c>
      <c r="C9" t="s">
        <v>30</v>
      </c>
    </row>
    <row r="10" spans="1:11" x14ac:dyDescent="0.25">
      <c r="A10" s="1" t="s">
        <v>28</v>
      </c>
      <c r="B10" s="7">
        <v>15.5</v>
      </c>
      <c r="C10" t="s">
        <v>30</v>
      </c>
    </row>
    <row r="12" spans="1:11" x14ac:dyDescent="0.25">
      <c r="A12" s="45" t="s">
        <v>1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5">
      <c r="A13" s="46" t="s">
        <v>67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</row>
  </sheetData>
  <sheetProtection sheet="1" objects="1" scenarios="1"/>
  <mergeCells count="4">
    <mergeCell ref="A1:K3"/>
    <mergeCell ref="A4:K4"/>
    <mergeCell ref="A12:K12"/>
    <mergeCell ref="A13:K1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bestFit="1" customWidth="1"/>
    <col min="4" max="4" width="10.85546875" bestFit="1" customWidth="1"/>
    <col min="5" max="5" width="9.5703125" bestFit="1" customWidth="1"/>
    <col min="7" max="7" width="9.42578125" bestFit="1" customWidth="1"/>
    <col min="9" max="9" width="11" bestFit="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/>
      <c r="B5" s="5" t="s">
        <v>0</v>
      </c>
    </row>
    <row r="6" spans="1:11" x14ac:dyDescent="0.25">
      <c r="A6" s="1" t="s">
        <v>2</v>
      </c>
      <c r="B6" s="3">
        <v>17</v>
      </c>
    </row>
    <row r="7" spans="1:11" x14ac:dyDescent="0.25">
      <c r="A7" s="1" t="s">
        <v>3</v>
      </c>
      <c r="B7" s="3">
        <v>18</v>
      </c>
    </row>
    <row r="8" spans="1:11" x14ac:dyDescent="0.25">
      <c r="A8" s="1" t="s">
        <v>4</v>
      </c>
      <c r="B8" s="3">
        <v>19.3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68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0:K10"/>
    <mergeCell ref="A11:K11"/>
    <mergeCell ref="A4:K4"/>
    <mergeCell ref="A1:K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6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5">
      <c r="A5" s="1"/>
      <c r="B5" s="1" t="s">
        <v>0</v>
      </c>
    </row>
    <row r="6" spans="1:11" x14ac:dyDescent="0.25">
      <c r="A6" s="1" t="s">
        <v>2</v>
      </c>
      <c r="B6" s="3">
        <v>16</v>
      </c>
    </row>
    <row r="7" spans="1:11" x14ac:dyDescent="0.25">
      <c r="A7" s="1" t="s">
        <v>3</v>
      </c>
      <c r="B7" s="3">
        <v>16</v>
      </c>
    </row>
    <row r="8" spans="1:11" x14ac:dyDescent="0.25">
      <c r="A8" s="1" t="s">
        <v>4</v>
      </c>
      <c r="B8" s="3">
        <v>17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69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0:K10"/>
    <mergeCell ref="A11:K11"/>
    <mergeCell ref="A1:K3"/>
    <mergeCell ref="A4:K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7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15.5</v>
      </c>
    </row>
    <row r="7" spans="1:11" x14ac:dyDescent="0.25">
      <c r="A7" s="1" t="s">
        <v>3</v>
      </c>
      <c r="B7" s="3">
        <v>15.5</v>
      </c>
    </row>
    <row r="8" spans="1:11" x14ac:dyDescent="0.25">
      <c r="A8" s="1" t="s">
        <v>4</v>
      </c>
      <c r="B8" s="3">
        <v>15.5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70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0:K10"/>
    <mergeCell ref="A11:K11"/>
    <mergeCell ref="A1:K3"/>
    <mergeCell ref="A4:K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8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8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7</v>
      </c>
    </row>
    <row r="7" spans="1:11" x14ac:dyDescent="0.25">
      <c r="A7" s="1" t="s">
        <v>3</v>
      </c>
      <c r="B7" s="3">
        <v>7.5</v>
      </c>
    </row>
    <row r="8" spans="1:11" x14ac:dyDescent="0.25">
      <c r="A8" s="1" t="s">
        <v>4</v>
      </c>
      <c r="B8" s="3">
        <v>14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9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9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6</v>
      </c>
    </row>
    <row r="7" spans="1:11" x14ac:dyDescent="0.25">
      <c r="A7" s="1" t="s">
        <v>3</v>
      </c>
      <c r="B7" s="3">
        <v>6.5</v>
      </c>
    </row>
    <row r="8" spans="1:11" x14ac:dyDescent="0.25">
      <c r="A8" s="1" t="s">
        <v>4</v>
      </c>
      <c r="B8" s="3">
        <v>12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72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1:K11"/>
    <mergeCell ref="A10:K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0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10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3.5</v>
      </c>
    </row>
    <row r="7" spans="1:11" x14ac:dyDescent="0.25">
      <c r="A7" s="1" t="s">
        <v>3</v>
      </c>
      <c r="B7" s="3">
        <v>3.5</v>
      </c>
    </row>
    <row r="8" spans="1:11" x14ac:dyDescent="0.25">
      <c r="A8" s="1" t="s">
        <v>4</v>
      </c>
      <c r="B8" s="3">
        <v>4.25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1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11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3</v>
      </c>
    </row>
    <row r="7" spans="1:11" x14ac:dyDescent="0.25">
      <c r="A7" s="1" t="s">
        <v>3</v>
      </c>
      <c r="B7" s="3">
        <v>3</v>
      </c>
    </row>
    <row r="8" spans="1:11" x14ac:dyDescent="0.25">
      <c r="A8" s="1" t="s">
        <v>4</v>
      </c>
      <c r="B8" s="3">
        <v>3.5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2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12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13</v>
      </c>
    </row>
    <row r="6" spans="1:11" x14ac:dyDescent="0.25">
      <c r="A6" s="1" t="s">
        <v>2</v>
      </c>
      <c r="B6" s="2">
        <v>0.4</v>
      </c>
    </row>
    <row r="7" spans="1:11" x14ac:dyDescent="0.25">
      <c r="A7" s="1" t="s">
        <v>3</v>
      </c>
      <c r="B7" s="2">
        <v>0.4</v>
      </c>
    </row>
    <row r="8" spans="1:11" x14ac:dyDescent="0.25">
      <c r="A8" s="1" t="s">
        <v>4</v>
      </c>
      <c r="B8" s="2">
        <v>0.5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75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K8"/>
  <sheetViews>
    <sheetView zoomScaleNormal="100" workbookViewId="0">
      <selection activeCell="B5" sqref="B5"/>
    </sheetView>
  </sheetViews>
  <sheetFormatPr defaultRowHeight="15" x14ac:dyDescent="0.25"/>
  <cols>
    <col min="1" max="1" width="16.7109375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35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35</v>
      </c>
      <c r="B5" s="29">
        <f>IF('Title Page'!C9="Blue",'[1]Blue Class Parameters'!$B$8,IF('Title Page'!C9="Green",'[1]Green Class Parameters'!$B$8,IF('Title Page'!C9="Purple",'[1]Purple Class Parameters'!$B$8,0)))</f>
        <v>26.91</v>
      </c>
      <c r="C5" t="s">
        <v>36</v>
      </c>
    </row>
    <row r="7" spans="1:11" x14ac:dyDescent="0.25">
      <c r="A7" s="45" t="s">
        <v>1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5">
      <c r="A8" s="46" t="s">
        <v>66</v>
      </c>
      <c r="B8" s="46"/>
      <c r="C8" s="46"/>
      <c r="D8" s="46"/>
      <c r="E8" s="46"/>
      <c r="F8" s="46"/>
      <c r="G8" s="46"/>
      <c r="H8" s="46"/>
      <c r="I8" s="46"/>
      <c r="J8" s="46"/>
      <c r="K8" s="46"/>
    </row>
  </sheetData>
  <sheetProtection sheet="1" objects="1" scenarios="1"/>
  <mergeCells count="4">
    <mergeCell ref="A1:K3"/>
    <mergeCell ref="A4:K4"/>
    <mergeCell ref="A7:K7"/>
    <mergeCell ref="A8:K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3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14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13</v>
      </c>
    </row>
    <row r="6" spans="1:11" x14ac:dyDescent="0.25">
      <c r="A6" s="1" t="s">
        <v>2</v>
      </c>
      <c r="B6" s="2">
        <v>0.25</v>
      </c>
    </row>
    <row r="7" spans="1:11" x14ac:dyDescent="0.25">
      <c r="A7" s="1" t="s">
        <v>3</v>
      </c>
      <c r="B7" s="2">
        <v>0.25</v>
      </c>
    </row>
    <row r="8" spans="1:11" x14ac:dyDescent="0.25">
      <c r="A8" s="1" t="s">
        <v>4</v>
      </c>
      <c r="B8" s="2">
        <v>0.3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4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6" customWidth="1"/>
    <col min="2" max="2" width="17.425781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11" max="11" width="9.42578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13</v>
      </c>
    </row>
    <row r="6" spans="1:11" x14ac:dyDescent="0.25">
      <c r="A6" s="1" t="s">
        <v>2</v>
      </c>
      <c r="B6" s="2">
        <v>0</v>
      </c>
    </row>
    <row r="7" spans="1:11" x14ac:dyDescent="0.25">
      <c r="A7" s="1" t="s">
        <v>3</v>
      </c>
      <c r="B7" s="2">
        <v>0</v>
      </c>
    </row>
    <row r="8" spans="1:11" x14ac:dyDescent="0.25">
      <c r="A8" s="1" t="s">
        <v>4</v>
      </c>
      <c r="B8" s="2">
        <v>0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77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15"/>
  <dimension ref="A1:J11"/>
  <sheetViews>
    <sheetView zoomScaleNormal="100" workbookViewId="0">
      <selection activeCell="B6" sqref="B6:B8"/>
    </sheetView>
  </sheetViews>
  <sheetFormatPr defaultRowHeight="15" x14ac:dyDescent="0.25"/>
  <cols>
    <col min="1" max="1" width="16" customWidth="1"/>
    <col min="2" max="2" width="23.8554687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10" max="10" width="12.140625" customWidth="1"/>
  </cols>
  <sheetData>
    <row r="1" spans="1:10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ht="24" thickBot="1" x14ac:dyDescent="0.4">
      <c r="A4" s="44" t="s">
        <v>16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ht="15" customHeight="1" x14ac:dyDescent="0.25">
      <c r="A5" s="1"/>
      <c r="B5" s="1" t="s">
        <v>13</v>
      </c>
    </row>
    <row r="6" spans="1:10" x14ac:dyDescent="0.25">
      <c r="A6" s="1" t="s">
        <v>2</v>
      </c>
      <c r="B6" s="2">
        <v>0.04</v>
      </c>
    </row>
    <row r="7" spans="1:10" x14ac:dyDescent="0.25">
      <c r="A7" s="1" t="s">
        <v>3</v>
      </c>
      <c r="B7" s="2">
        <v>5.0000000000000001E-3</v>
      </c>
    </row>
    <row r="8" spans="1:10" x14ac:dyDescent="0.25">
      <c r="A8" s="1" t="s">
        <v>4</v>
      </c>
      <c r="B8" s="2">
        <v>0</v>
      </c>
    </row>
    <row r="10" spans="1:10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</row>
    <row r="11" spans="1:10" x14ac:dyDescent="0.25">
      <c r="A11" s="46" t="s">
        <v>78</v>
      </c>
      <c r="B11" s="46"/>
      <c r="C11" s="46"/>
      <c r="D11" s="46"/>
      <c r="E11" s="46"/>
      <c r="F11" s="46"/>
      <c r="G11" s="46"/>
      <c r="H11" s="46"/>
      <c r="I11" s="46"/>
      <c r="J11" s="46"/>
    </row>
  </sheetData>
  <sheetProtection sheet="1" objects="1" scenarios="1"/>
  <mergeCells count="4">
    <mergeCell ref="A1:J3"/>
    <mergeCell ref="A4:J4"/>
    <mergeCell ref="A10:J10"/>
    <mergeCell ref="A11:J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16"/>
  <dimension ref="A1:J10"/>
  <sheetViews>
    <sheetView zoomScaleNormal="100" workbookViewId="0">
      <selection activeCell="B5" sqref="B5:B7"/>
    </sheetView>
  </sheetViews>
  <sheetFormatPr defaultRowHeight="15" x14ac:dyDescent="0.25"/>
  <cols>
    <col min="1" max="1" width="16" customWidth="1"/>
    <col min="2" max="2" width="23.8554687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9" max="9" width="19.28515625" customWidth="1"/>
    <col min="10" max="10" width="2" customWidth="1"/>
  </cols>
  <sheetData>
    <row r="1" spans="1:10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ht="24" thickBot="1" x14ac:dyDescent="0.4">
      <c r="A4" s="44" t="s">
        <v>20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x14ac:dyDescent="0.25">
      <c r="A5" s="1" t="s">
        <v>17</v>
      </c>
      <c r="B5" s="4" t="s">
        <v>128</v>
      </c>
    </row>
    <row r="6" spans="1:10" x14ac:dyDescent="0.25">
      <c r="A6" s="1" t="s">
        <v>18</v>
      </c>
      <c r="B6" s="4" t="s">
        <v>128</v>
      </c>
    </row>
    <row r="7" spans="1:10" x14ac:dyDescent="0.25">
      <c r="A7" s="1" t="s">
        <v>19</v>
      </c>
      <c r="B7" s="4" t="s">
        <v>128</v>
      </c>
    </row>
    <row r="9" spans="1:10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</row>
    <row r="10" spans="1:10" x14ac:dyDescent="0.25">
      <c r="A10" s="46" t="s">
        <v>79</v>
      </c>
      <c r="B10" s="46"/>
      <c r="C10" s="46"/>
      <c r="D10" s="46"/>
      <c r="E10" s="46"/>
      <c r="F10" s="46"/>
      <c r="G10" s="46"/>
      <c r="H10" s="46"/>
      <c r="I10" s="46"/>
      <c r="J10" s="46"/>
    </row>
  </sheetData>
  <mergeCells count="4">
    <mergeCell ref="A1:J3"/>
    <mergeCell ref="A4:J4"/>
    <mergeCell ref="A9:J9"/>
    <mergeCell ref="A10:J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/>
  <dimension ref="A1:J10"/>
  <sheetViews>
    <sheetView zoomScaleNormal="100" workbookViewId="0">
      <selection activeCell="B7" sqref="B7:J7"/>
    </sheetView>
  </sheetViews>
  <sheetFormatPr defaultRowHeight="15" x14ac:dyDescent="0.25"/>
  <cols>
    <col min="1" max="1" width="31.7109375" customWidth="1"/>
    <col min="2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10" max="10" width="9.140625" customWidth="1"/>
  </cols>
  <sheetData>
    <row r="1" spans="1:10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ht="24" thickBot="1" x14ac:dyDescent="0.4">
      <c r="A4" s="55" t="s">
        <v>80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5" customHeight="1" x14ac:dyDescent="0.35">
      <c r="A5" s="11"/>
      <c r="B5" s="63" t="s">
        <v>34</v>
      </c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1"/>
      <c r="B6" s="1">
        <v>300</v>
      </c>
      <c r="C6" s="1">
        <v>500</v>
      </c>
      <c r="D6" s="1">
        <v>700</v>
      </c>
      <c r="E6" s="10">
        <v>1000</v>
      </c>
      <c r="F6" s="10">
        <v>2000</v>
      </c>
      <c r="G6" s="10">
        <v>3000</v>
      </c>
      <c r="H6" s="10">
        <v>4000</v>
      </c>
      <c r="I6" s="10">
        <v>5000</v>
      </c>
      <c r="J6" s="10">
        <v>7000</v>
      </c>
    </row>
    <row r="7" spans="1:10" x14ac:dyDescent="0.25">
      <c r="A7" s="1" t="s">
        <v>33</v>
      </c>
      <c r="B7" s="6">
        <v>20</v>
      </c>
      <c r="C7" s="6">
        <v>20</v>
      </c>
      <c r="D7" s="6">
        <v>20</v>
      </c>
      <c r="E7" s="6">
        <v>20</v>
      </c>
      <c r="F7" s="6">
        <v>20</v>
      </c>
      <c r="G7" s="6">
        <v>20</v>
      </c>
      <c r="H7" s="6">
        <v>20</v>
      </c>
      <c r="I7" s="6">
        <v>20</v>
      </c>
      <c r="J7" s="6">
        <v>20</v>
      </c>
    </row>
    <row r="9" spans="1:10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</row>
    <row r="10" spans="1:10" x14ac:dyDescent="0.25">
      <c r="A10" s="46" t="s">
        <v>32</v>
      </c>
      <c r="B10" s="46"/>
      <c r="C10" s="46"/>
      <c r="D10" s="46"/>
      <c r="E10" s="46"/>
      <c r="F10" s="46"/>
      <c r="G10" s="46"/>
      <c r="H10" s="46"/>
      <c r="I10" s="46"/>
      <c r="J10" s="46"/>
    </row>
  </sheetData>
  <sheetProtection sheet="1" objects="1" scenarios="1"/>
  <mergeCells count="5">
    <mergeCell ref="A1:J3"/>
    <mergeCell ref="A4:J4"/>
    <mergeCell ref="A9:J9"/>
    <mergeCell ref="A10:J10"/>
    <mergeCell ref="B5:J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150B9-DDFD-4CD6-86EA-91EC159D1E52}">
  <dimension ref="A1:AH9"/>
  <sheetViews>
    <sheetView workbookViewId="0">
      <selection activeCell="AJ11" sqref="AJ11"/>
    </sheetView>
  </sheetViews>
  <sheetFormatPr defaultRowHeight="15" x14ac:dyDescent="0.25"/>
  <cols>
    <col min="2" max="34" width="4.85546875" customWidth="1"/>
  </cols>
  <sheetData>
    <row r="1" spans="1:34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</row>
    <row r="2" spans="1:34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</row>
    <row r="3" spans="1:34" ht="15.75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</row>
    <row r="4" spans="1:34" ht="24" thickBot="1" x14ac:dyDescent="0.4">
      <c r="A4" s="44" t="s">
        <v>132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</row>
    <row r="5" spans="1:34" ht="23.25" x14ac:dyDescent="0.35">
      <c r="A5" s="11"/>
      <c r="B5" s="63" t="s">
        <v>131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</row>
    <row r="6" spans="1:34" x14ac:dyDescent="0.25">
      <c r="A6" s="1" t="s">
        <v>130</v>
      </c>
      <c r="B6" s="64">
        <v>0.1</v>
      </c>
      <c r="C6" s="64">
        <v>0.14000000000000001</v>
      </c>
      <c r="D6" s="64">
        <v>0.18</v>
      </c>
      <c r="E6" s="64">
        <v>0.22</v>
      </c>
      <c r="F6" s="64">
        <v>0.26</v>
      </c>
      <c r="G6" s="64">
        <v>0.3</v>
      </c>
      <c r="H6" s="64">
        <v>0.34</v>
      </c>
      <c r="I6" s="64">
        <v>0.38</v>
      </c>
      <c r="J6" s="64">
        <v>0.42</v>
      </c>
      <c r="K6" s="64">
        <v>0.46</v>
      </c>
      <c r="L6" s="64">
        <v>0.5</v>
      </c>
      <c r="M6" s="64">
        <v>0.54</v>
      </c>
      <c r="N6" s="64">
        <v>0.57999999999999996</v>
      </c>
      <c r="O6" s="64">
        <v>0.62</v>
      </c>
      <c r="P6" s="64">
        <v>0.66</v>
      </c>
      <c r="Q6" s="64">
        <v>0.7</v>
      </c>
      <c r="R6" s="64">
        <v>0.74</v>
      </c>
      <c r="S6" s="64">
        <v>0.78</v>
      </c>
      <c r="T6" s="64">
        <v>0.82</v>
      </c>
      <c r="U6" s="64">
        <v>0.86</v>
      </c>
      <c r="V6" s="64">
        <v>0.9</v>
      </c>
      <c r="W6" s="64">
        <v>0.94</v>
      </c>
      <c r="X6" s="64">
        <v>0.98</v>
      </c>
      <c r="Y6" s="64">
        <v>1.02</v>
      </c>
      <c r="Z6" s="64">
        <v>1.06</v>
      </c>
      <c r="AA6" s="64">
        <v>1.1000000000000001</v>
      </c>
      <c r="AB6" s="64">
        <v>1.1399999999999999</v>
      </c>
      <c r="AC6" s="64">
        <v>1.18</v>
      </c>
      <c r="AD6" s="64">
        <v>1.22</v>
      </c>
      <c r="AE6" s="64">
        <v>1.26</v>
      </c>
      <c r="AF6" s="64">
        <v>1.3</v>
      </c>
      <c r="AG6" s="64">
        <v>1.34</v>
      </c>
      <c r="AH6" s="64">
        <v>1.38</v>
      </c>
    </row>
    <row r="8" spans="1:34" x14ac:dyDescent="0.25">
      <c r="A8" s="45" t="s">
        <v>1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</row>
    <row r="9" spans="1:34" x14ac:dyDescent="0.25">
      <c r="A9" s="46" t="s">
        <v>129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</row>
  </sheetData>
  <mergeCells count="5">
    <mergeCell ref="B5:AH5"/>
    <mergeCell ref="A1:AH3"/>
    <mergeCell ref="A4:AH4"/>
    <mergeCell ref="A8:AH8"/>
    <mergeCell ref="A9:AH9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1C6B1-39B9-4466-A9E1-C594C891E75B}">
  <dimension ref="A1:S42"/>
  <sheetViews>
    <sheetView zoomScale="96" zoomScaleNormal="96" workbookViewId="0">
      <selection sqref="A1:S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6" t="s">
        <v>133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</row>
    <row r="5" spans="1:19" ht="15" customHeight="1" x14ac:dyDescent="0.35">
      <c r="A5" s="67" t="s">
        <v>134</v>
      </c>
      <c r="B5" s="22"/>
      <c r="C5" s="62" t="s">
        <v>34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8"/>
      <c r="B6" s="33"/>
      <c r="C6" s="69">
        <v>400</v>
      </c>
      <c r="D6" s="69">
        <v>800</v>
      </c>
      <c r="E6" s="69">
        <v>1200</v>
      </c>
      <c r="F6" s="69">
        <v>1600</v>
      </c>
      <c r="G6" s="69">
        <v>2000</v>
      </c>
      <c r="H6" s="69">
        <v>2400</v>
      </c>
      <c r="I6" s="69">
        <v>2800</v>
      </c>
      <c r="J6" s="69">
        <v>3200</v>
      </c>
      <c r="K6" s="69">
        <v>3600</v>
      </c>
      <c r="L6" s="69">
        <v>4000</v>
      </c>
      <c r="M6" s="69">
        <v>4400</v>
      </c>
      <c r="N6" s="69">
        <v>4800</v>
      </c>
      <c r="O6" s="69">
        <v>5200</v>
      </c>
      <c r="P6" s="69">
        <v>5600</v>
      </c>
      <c r="Q6" s="69">
        <v>6000</v>
      </c>
      <c r="R6" s="69">
        <v>6400</v>
      </c>
      <c r="S6" s="69">
        <v>6800</v>
      </c>
    </row>
    <row r="7" spans="1:19" ht="15" customHeight="1" x14ac:dyDescent="0.25">
      <c r="A7" s="68"/>
      <c r="B7" s="70">
        <v>0.1</v>
      </c>
      <c r="C7" s="71">
        <v>2</v>
      </c>
      <c r="D7" s="71">
        <v>2</v>
      </c>
      <c r="E7" s="71">
        <v>2</v>
      </c>
      <c r="F7" s="71">
        <v>2</v>
      </c>
      <c r="G7" s="71">
        <v>2</v>
      </c>
      <c r="H7" s="71">
        <v>2</v>
      </c>
      <c r="I7" s="71">
        <v>2</v>
      </c>
      <c r="J7" s="71">
        <v>2</v>
      </c>
      <c r="K7" s="71">
        <v>2</v>
      </c>
      <c r="L7" s="71">
        <v>2</v>
      </c>
      <c r="M7" s="71">
        <v>2</v>
      </c>
      <c r="N7" s="71">
        <v>2</v>
      </c>
      <c r="O7" s="71">
        <v>2</v>
      </c>
      <c r="P7" s="71">
        <v>2</v>
      </c>
      <c r="Q7" s="71">
        <v>2</v>
      </c>
      <c r="R7" s="71">
        <v>2</v>
      </c>
      <c r="S7" s="71">
        <v>2</v>
      </c>
    </row>
    <row r="8" spans="1:19" ht="15" customHeight="1" x14ac:dyDescent="0.25">
      <c r="A8" s="68"/>
      <c r="B8" s="70">
        <v>0.14000000000000001</v>
      </c>
      <c r="C8" s="71">
        <v>4</v>
      </c>
      <c r="D8" s="71">
        <v>4</v>
      </c>
      <c r="E8" s="71">
        <v>4</v>
      </c>
      <c r="F8" s="71">
        <v>4</v>
      </c>
      <c r="G8" s="71">
        <v>4</v>
      </c>
      <c r="H8" s="71">
        <v>4</v>
      </c>
      <c r="I8" s="71">
        <v>4</v>
      </c>
      <c r="J8" s="71">
        <v>4</v>
      </c>
      <c r="K8" s="71">
        <v>4</v>
      </c>
      <c r="L8" s="71">
        <v>4</v>
      </c>
      <c r="M8" s="71">
        <v>4</v>
      </c>
      <c r="N8" s="71">
        <v>4</v>
      </c>
      <c r="O8" s="71">
        <v>4</v>
      </c>
      <c r="P8" s="71">
        <v>4</v>
      </c>
      <c r="Q8" s="71">
        <v>4</v>
      </c>
      <c r="R8" s="71">
        <v>4</v>
      </c>
      <c r="S8" s="71">
        <v>4</v>
      </c>
    </row>
    <row r="9" spans="1:19" ht="15" customHeight="1" x14ac:dyDescent="0.25">
      <c r="A9" s="68"/>
      <c r="B9" s="70">
        <v>0.18</v>
      </c>
      <c r="C9" s="72">
        <v>4</v>
      </c>
      <c r="D9" s="72">
        <v>4</v>
      </c>
      <c r="E9" s="72">
        <v>4.97119140625</v>
      </c>
      <c r="F9" s="71">
        <v>5.9423828125</v>
      </c>
      <c r="G9" s="71">
        <v>6</v>
      </c>
      <c r="H9" s="71">
        <v>6</v>
      </c>
      <c r="I9" s="71">
        <v>6</v>
      </c>
      <c r="J9" s="71">
        <v>6</v>
      </c>
      <c r="K9" s="71">
        <v>6</v>
      </c>
      <c r="L9" s="71">
        <v>6</v>
      </c>
      <c r="M9" s="71">
        <v>6</v>
      </c>
      <c r="N9" s="71">
        <v>6</v>
      </c>
      <c r="O9" s="71">
        <v>6</v>
      </c>
      <c r="P9" s="71">
        <v>6</v>
      </c>
      <c r="Q9" s="71">
        <v>6</v>
      </c>
      <c r="R9" s="71">
        <v>6</v>
      </c>
      <c r="S9" s="71">
        <v>6</v>
      </c>
    </row>
    <row r="10" spans="1:19" ht="15" customHeight="1" x14ac:dyDescent="0.25">
      <c r="A10" s="68"/>
      <c r="B10" s="70">
        <v>0.22</v>
      </c>
      <c r="C10" s="72">
        <v>5.5</v>
      </c>
      <c r="D10" s="72">
        <v>5.5</v>
      </c>
      <c r="E10" s="72">
        <v>7.22998046875</v>
      </c>
      <c r="F10" s="72">
        <v>7.77001953125</v>
      </c>
      <c r="G10" s="71">
        <v>8</v>
      </c>
      <c r="H10" s="71">
        <v>8</v>
      </c>
      <c r="I10" s="71">
        <v>8</v>
      </c>
      <c r="J10" s="71">
        <v>8</v>
      </c>
      <c r="K10" s="71">
        <v>8</v>
      </c>
      <c r="L10" s="71">
        <v>8</v>
      </c>
      <c r="M10" s="71">
        <v>8</v>
      </c>
      <c r="N10" s="71">
        <v>8</v>
      </c>
      <c r="O10" s="71">
        <v>8</v>
      </c>
      <c r="P10" s="71">
        <v>8</v>
      </c>
      <c r="Q10" s="71">
        <v>8</v>
      </c>
      <c r="R10" s="71">
        <v>8</v>
      </c>
      <c r="S10" s="71">
        <v>8</v>
      </c>
    </row>
    <row r="11" spans="1:19" ht="15" customHeight="1" x14ac:dyDescent="0.25">
      <c r="A11" s="68"/>
      <c r="B11" s="70">
        <v>0.26</v>
      </c>
      <c r="C11" s="71">
        <v>6.419921875</v>
      </c>
      <c r="D11" s="71">
        <v>6.419921875</v>
      </c>
      <c r="E11" s="71">
        <v>7.56982421875</v>
      </c>
      <c r="F11" s="71">
        <v>8.1298828125</v>
      </c>
      <c r="G11" s="71">
        <v>8.60009765625</v>
      </c>
      <c r="H11" s="71">
        <v>9</v>
      </c>
      <c r="I11" s="71">
        <v>9.35986328125</v>
      </c>
      <c r="J11" s="71">
        <v>9.669921875</v>
      </c>
      <c r="K11" s="71">
        <v>9.9599609375</v>
      </c>
      <c r="L11" s="71">
        <v>10</v>
      </c>
      <c r="M11" s="71">
        <v>10</v>
      </c>
      <c r="N11" s="71">
        <v>10</v>
      </c>
      <c r="O11" s="71">
        <v>10</v>
      </c>
      <c r="P11" s="71">
        <v>10</v>
      </c>
      <c r="Q11" s="71">
        <v>10</v>
      </c>
      <c r="R11" s="71">
        <v>10</v>
      </c>
      <c r="S11" s="71">
        <v>10</v>
      </c>
    </row>
    <row r="12" spans="1:19" ht="15" customHeight="1" x14ac:dyDescent="0.25">
      <c r="A12" s="68"/>
      <c r="B12" s="70">
        <v>0.3</v>
      </c>
      <c r="C12" s="71">
        <v>7</v>
      </c>
      <c r="D12" s="71">
        <v>7</v>
      </c>
      <c r="E12" s="71">
        <v>7.8701171875</v>
      </c>
      <c r="F12" s="71">
        <v>8.4501953125</v>
      </c>
      <c r="G12" s="71">
        <v>8.93994140625</v>
      </c>
      <c r="H12" s="71">
        <v>9.35986328125</v>
      </c>
      <c r="I12" s="71">
        <v>9.72021484375</v>
      </c>
      <c r="J12" s="71">
        <v>10.0498046875</v>
      </c>
      <c r="K12" s="71">
        <v>10.35009765625</v>
      </c>
      <c r="L12" s="71">
        <v>10.6298828125</v>
      </c>
      <c r="M12" s="71">
        <v>10.89013671875</v>
      </c>
      <c r="N12" s="71">
        <v>11.1298828125</v>
      </c>
      <c r="O12" s="71">
        <v>11.35009765625</v>
      </c>
      <c r="P12" s="71">
        <v>11.56005859375</v>
      </c>
      <c r="Q12" s="71">
        <v>11.759765625</v>
      </c>
      <c r="R12" s="71">
        <v>11.9599609375</v>
      </c>
      <c r="S12" s="71">
        <v>12</v>
      </c>
    </row>
    <row r="13" spans="1:19" ht="15" customHeight="1" x14ac:dyDescent="0.25">
      <c r="A13" s="68"/>
      <c r="B13" s="70">
        <v>0.34</v>
      </c>
      <c r="C13" s="71">
        <v>8</v>
      </c>
      <c r="D13" s="71">
        <v>8</v>
      </c>
      <c r="E13" s="71">
        <v>8.1298828125</v>
      </c>
      <c r="F13" s="71">
        <v>8.740234375</v>
      </c>
      <c r="G13" s="71">
        <v>9.240234375</v>
      </c>
      <c r="H13" s="71">
        <v>9.669921875</v>
      </c>
      <c r="I13" s="71">
        <v>10.0498046875</v>
      </c>
      <c r="J13" s="71">
        <v>10.39013671875</v>
      </c>
      <c r="K13" s="71">
        <v>10.7099609375</v>
      </c>
      <c r="L13" s="71">
        <v>10.990234375</v>
      </c>
      <c r="M13" s="71">
        <v>11.259765625</v>
      </c>
      <c r="N13" s="71">
        <v>11.5</v>
      </c>
      <c r="O13" s="71">
        <v>11.740234375</v>
      </c>
      <c r="P13" s="71">
        <v>11.9599609375</v>
      </c>
      <c r="Q13" s="71">
        <v>12.16015625</v>
      </c>
      <c r="R13" s="71">
        <v>12.35986328125</v>
      </c>
      <c r="S13" s="71">
        <v>12.5498046875</v>
      </c>
    </row>
    <row r="14" spans="1:19" ht="15" customHeight="1" x14ac:dyDescent="0.25">
      <c r="A14" s="68"/>
      <c r="B14" s="70">
        <v>0.38</v>
      </c>
      <c r="C14" s="71">
        <v>9</v>
      </c>
      <c r="D14" s="71">
        <v>9</v>
      </c>
      <c r="E14" s="71">
        <v>8.3798828125</v>
      </c>
      <c r="F14" s="71">
        <v>9</v>
      </c>
      <c r="G14" s="71">
        <v>9.52001953125</v>
      </c>
      <c r="H14" s="71">
        <v>9.9599609375</v>
      </c>
      <c r="I14" s="71">
        <v>10.35009765625</v>
      </c>
      <c r="J14" s="71">
        <v>10.7099609375</v>
      </c>
      <c r="K14" s="71">
        <v>11.02978515625</v>
      </c>
      <c r="L14" s="71">
        <v>11.31982421875</v>
      </c>
      <c r="M14" s="71">
        <v>11.58984375</v>
      </c>
      <c r="N14" s="71">
        <v>11.85009765625</v>
      </c>
      <c r="O14" s="71">
        <v>12.08984375</v>
      </c>
      <c r="P14" s="71">
        <v>12.31005859375</v>
      </c>
      <c r="Q14" s="71">
        <v>12.52978515625</v>
      </c>
      <c r="R14" s="71">
        <v>12.72998046875</v>
      </c>
      <c r="S14" s="71">
        <v>12.93017578125</v>
      </c>
    </row>
    <row r="15" spans="1:19" ht="15" customHeight="1" x14ac:dyDescent="0.25">
      <c r="A15" s="68"/>
      <c r="B15" s="70">
        <v>0.42</v>
      </c>
      <c r="C15" s="71">
        <v>10</v>
      </c>
      <c r="D15" s="71">
        <v>10</v>
      </c>
      <c r="E15" s="71">
        <v>8.60009765625</v>
      </c>
      <c r="F15" s="71">
        <v>9.240234375</v>
      </c>
      <c r="G15" s="71">
        <v>9.77001953125</v>
      </c>
      <c r="H15" s="71">
        <v>10.22998046875</v>
      </c>
      <c r="I15" s="71">
        <v>10.6298828125</v>
      </c>
      <c r="J15" s="71">
        <v>10.990234375</v>
      </c>
      <c r="K15" s="71">
        <v>11.31982421875</v>
      </c>
      <c r="L15" s="71">
        <v>11.6201171875</v>
      </c>
      <c r="M15" s="71">
        <v>11.89990234375</v>
      </c>
      <c r="N15" s="71">
        <v>12.16015625</v>
      </c>
      <c r="O15" s="71">
        <v>12.41015625</v>
      </c>
      <c r="P15" s="71">
        <v>12.64013671875</v>
      </c>
      <c r="Q15" s="71">
        <v>12.85986328125</v>
      </c>
      <c r="R15" s="71">
        <v>13.06982421875</v>
      </c>
      <c r="S15" s="71">
        <v>13.27001953125</v>
      </c>
    </row>
    <row r="16" spans="1:19" ht="15" customHeight="1" x14ac:dyDescent="0.25">
      <c r="A16" s="68"/>
      <c r="B16" s="70">
        <v>0.46</v>
      </c>
      <c r="C16" s="71">
        <v>11.5</v>
      </c>
      <c r="D16" s="71">
        <v>11.5</v>
      </c>
      <c r="E16" s="71">
        <v>8.81005859375</v>
      </c>
      <c r="F16" s="71">
        <v>9.47021484375</v>
      </c>
      <c r="G16" s="71">
        <v>10.009765625</v>
      </c>
      <c r="H16" s="71">
        <v>10.47998046875</v>
      </c>
      <c r="I16" s="71">
        <v>10.89013671875</v>
      </c>
      <c r="J16" s="71">
        <v>11.259765625</v>
      </c>
      <c r="K16" s="71">
        <v>11.58984375</v>
      </c>
      <c r="L16" s="71">
        <v>11.89990234375</v>
      </c>
      <c r="M16" s="71">
        <v>12.18994140625</v>
      </c>
      <c r="N16" s="71">
        <v>12.4599609375</v>
      </c>
      <c r="O16" s="71">
        <v>12.7099609375</v>
      </c>
      <c r="P16" s="71">
        <v>12.9501953125</v>
      </c>
      <c r="Q16" s="71">
        <v>13.169921875</v>
      </c>
      <c r="R16" s="71">
        <v>13.39013671875</v>
      </c>
      <c r="S16" s="71">
        <v>13.58984375</v>
      </c>
    </row>
    <row r="17" spans="1:19" ht="15" customHeight="1" x14ac:dyDescent="0.25">
      <c r="A17" s="68"/>
      <c r="B17" s="70">
        <v>0.5</v>
      </c>
      <c r="C17" s="71">
        <v>13.5</v>
      </c>
      <c r="D17" s="71">
        <v>13.5</v>
      </c>
      <c r="E17" s="71">
        <v>9</v>
      </c>
      <c r="F17" s="71">
        <v>9.669921875</v>
      </c>
      <c r="G17" s="71">
        <v>10.22998046875</v>
      </c>
      <c r="H17" s="71">
        <v>10.7099609375</v>
      </c>
      <c r="I17" s="71">
        <v>11.1298828125</v>
      </c>
      <c r="J17" s="71">
        <v>11.5</v>
      </c>
      <c r="K17" s="71">
        <v>11.85009765625</v>
      </c>
      <c r="L17" s="71">
        <v>12.16015625</v>
      </c>
      <c r="M17" s="71">
        <v>12.4599609375</v>
      </c>
      <c r="N17" s="71">
        <v>12.72998046875</v>
      </c>
      <c r="O17" s="71">
        <v>12.990234375</v>
      </c>
      <c r="P17" s="71">
        <v>13.22998046875</v>
      </c>
      <c r="Q17" s="71">
        <v>13.4599609375</v>
      </c>
      <c r="R17" s="71">
        <v>13.68017578125</v>
      </c>
      <c r="S17" s="71">
        <v>13.89013671875</v>
      </c>
    </row>
    <row r="18" spans="1:19" ht="15" customHeight="1" x14ac:dyDescent="0.25">
      <c r="A18" s="68"/>
      <c r="B18" s="70">
        <v>0.54</v>
      </c>
      <c r="C18" s="71">
        <v>14</v>
      </c>
      <c r="D18" s="71">
        <v>14</v>
      </c>
      <c r="E18" s="71">
        <v>9.18017578125</v>
      </c>
      <c r="F18" s="71">
        <v>9.8701171875</v>
      </c>
      <c r="G18" s="71">
        <v>10.43994140625</v>
      </c>
      <c r="H18" s="71">
        <v>10.919921875</v>
      </c>
      <c r="I18" s="71">
        <v>11.35009765625</v>
      </c>
      <c r="J18" s="71">
        <v>11.740234375</v>
      </c>
      <c r="K18" s="71">
        <v>12.08984375</v>
      </c>
      <c r="L18" s="71">
        <v>12.41015625</v>
      </c>
      <c r="M18" s="71">
        <v>12.7099609375</v>
      </c>
      <c r="N18" s="71">
        <v>12.990234375</v>
      </c>
      <c r="O18" s="71">
        <v>13.25</v>
      </c>
      <c r="P18" s="71">
        <v>13.5</v>
      </c>
      <c r="Q18" s="71">
        <v>13.72998046875</v>
      </c>
      <c r="R18" s="71">
        <v>13.9599609375</v>
      </c>
      <c r="S18" s="71">
        <v>14.169921875</v>
      </c>
    </row>
    <row r="19" spans="1:19" ht="15" customHeight="1" x14ac:dyDescent="0.25">
      <c r="A19" s="68"/>
      <c r="B19" s="70">
        <v>0.57999999999999996</v>
      </c>
      <c r="C19" s="71">
        <v>14</v>
      </c>
      <c r="D19" s="71">
        <v>14</v>
      </c>
      <c r="E19" s="71">
        <v>9.35986328125</v>
      </c>
      <c r="F19" s="71">
        <v>10.0498046875</v>
      </c>
      <c r="G19" s="71">
        <v>10.6298828125</v>
      </c>
      <c r="H19" s="71">
        <v>11.1298828125</v>
      </c>
      <c r="I19" s="71">
        <v>11.56005859375</v>
      </c>
      <c r="J19" s="71">
        <v>11.9599609375</v>
      </c>
      <c r="K19" s="71">
        <v>12.31005859375</v>
      </c>
      <c r="L19" s="71">
        <v>12.64013671875</v>
      </c>
      <c r="M19" s="71">
        <v>12.9501953125</v>
      </c>
      <c r="N19" s="71">
        <v>13.22998046875</v>
      </c>
      <c r="O19" s="71">
        <v>13.5</v>
      </c>
      <c r="P19" s="71">
        <v>13.75</v>
      </c>
      <c r="Q19" s="71">
        <v>13.990234375</v>
      </c>
      <c r="R19" s="71">
        <v>14.22021484375</v>
      </c>
      <c r="S19" s="71">
        <v>14.43994140625</v>
      </c>
    </row>
    <row r="20" spans="1:19" ht="15" customHeight="1" x14ac:dyDescent="0.25">
      <c r="A20" s="68"/>
      <c r="B20" s="70">
        <v>0.62</v>
      </c>
      <c r="C20" s="71">
        <v>14</v>
      </c>
      <c r="D20" s="71">
        <v>14</v>
      </c>
      <c r="E20" s="71">
        <v>9.52001953125</v>
      </c>
      <c r="F20" s="71">
        <v>10.22998046875</v>
      </c>
      <c r="G20" s="71">
        <v>10.81982421875</v>
      </c>
      <c r="H20" s="71">
        <v>11.31982421875</v>
      </c>
      <c r="I20" s="71">
        <v>11.759765625</v>
      </c>
      <c r="J20" s="71">
        <v>12.16015625</v>
      </c>
      <c r="K20" s="71">
        <v>12.52978515625</v>
      </c>
      <c r="L20" s="71">
        <v>12.85986328125</v>
      </c>
      <c r="M20" s="71">
        <v>13.169921875</v>
      </c>
      <c r="N20" s="71">
        <v>13.4599609375</v>
      </c>
      <c r="O20" s="71">
        <v>13.72998046875</v>
      </c>
      <c r="P20" s="71">
        <v>13.990234375</v>
      </c>
      <c r="Q20" s="71">
        <v>14.22998046875</v>
      </c>
      <c r="R20" s="71">
        <v>14.47021484375</v>
      </c>
      <c r="S20" s="71">
        <v>14.68994140625</v>
      </c>
    </row>
    <row r="21" spans="1:19" ht="15" customHeight="1" x14ac:dyDescent="0.25">
      <c r="A21" s="68"/>
      <c r="B21" s="70">
        <v>0.66</v>
      </c>
      <c r="C21" s="71">
        <v>14</v>
      </c>
      <c r="D21" s="71">
        <v>14</v>
      </c>
      <c r="E21" s="71">
        <v>9.669921875</v>
      </c>
      <c r="F21" s="71">
        <v>10.39013671875</v>
      </c>
      <c r="G21" s="71">
        <v>10.990234375</v>
      </c>
      <c r="H21" s="71">
        <v>11.5</v>
      </c>
      <c r="I21" s="71">
        <v>11.9599609375</v>
      </c>
      <c r="J21" s="71">
        <v>12.35986328125</v>
      </c>
      <c r="K21" s="71">
        <v>12.72998046875</v>
      </c>
      <c r="L21" s="71">
        <v>13.06982421875</v>
      </c>
      <c r="M21" s="71">
        <v>13.39013671875</v>
      </c>
      <c r="N21" s="71">
        <v>13.68017578125</v>
      </c>
      <c r="O21" s="71">
        <v>13.9599609375</v>
      </c>
      <c r="P21" s="71">
        <v>14.22021484375</v>
      </c>
      <c r="Q21" s="71">
        <v>14.47021484375</v>
      </c>
      <c r="R21" s="71">
        <v>14.7001953125</v>
      </c>
      <c r="S21" s="71">
        <v>14.93017578125</v>
      </c>
    </row>
    <row r="22" spans="1:19" ht="15" customHeight="1" x14ac:dyDescent="0.25">
      <c r="A22" s="68"/>
      <c r="B22" s="70">
        <v>0.7</v>
      </c>
      <c r="C22" s="71">
        <v>14</v>
      </c>
      <c r="D22" s="71">
        <v>14</v>
      </c>
      <c r="E22" s="71">
        <v>9.81982421875</v>
      </c>
      <c r="F22" s="71">
        <v>10.5498046875</v>
      </c>
      <c r="G22" s="71">
        <v>11.16015625</v>
      </c>
      <c r="H22" s="71">
        <v>11.68017578125</v>
      </c>
      <c r="I22" s="71">
        <v>12.14013671875</v>
      </c>
      <c r="J22" s="71">
        <v>12.5498046875</v>
      </c>
      <c r="K22" s="71">
        <v>12.93017578125</v>
      </c>
      <c r="L22" s="71">
        <v>13.27001953125</v>
      </c>
      <c r="M22" s="71">
        <v>13.58984375</v>
      </c>
      <c r="N22" s="71">
        <v>13.89013671875</v>
      </c>
      <c r="O22" s="71">
        <v>14.169921875</v>
      </c>
      <c r="P22" s="71">
        <v>14.43994140625</v>
      </c>
      <c r="Q22" s="71">
        <v>14.68994140625</v>
      </c>
      <c r="R22" s="71">
        <v>14.93017578125</v>
      </c>
      <c r="S22" s="71">
        <v>15</v>
      </c>
    </row>
    <row r="23" spans="1:19" ht="15" customHeight="1" x14ac:dyDescent="0.25">
      <c r="A23" s="68"/>
      <c r="B23" s="70">
        <v>0.74</v>
      </c>
      <c r="C23" s="71">
        <v>14</v>
      </c>
      <c r="D23" s="71">
        <v>14</v>
      </c>
      <c r="E23" s="71">
        <v>9.60009765625</v>
      </c>
      <c r="F23" s="71">
        <v>10.7001953125</v>
      </c>
      <c r="G23" s="71">
        <v>11.5</v>
      </c>
      <c r="H23" s="71">
        <v>11.66015625</v>
      </c>
      <c r="I23" s="71">
        <v>12.31005859375</v>
      </c>
      <c r="J23" s="71">
        <v>12.72998046875</v>
      </c>
      <c r="K23" s="71">
        <v>13.10986328125</v>
      </c>
      <c r="L23" s="71">
        <v>13.4599609375</v>
      </c>
      <c r="M23" s="71">
        <v>13.7900390625</v>
      </c>
      <c r="N23" s="71">
        <v>14.08984375</v>
      </c>
      <c r="O23" s="71">
        <v>14.3701171875</v>
      </c>
      <c r="P23" s="71">
        <v>14.64013671875</v>
      </c>
      <c r="Q23" s="71">
        <v>14.89990234375</v>
      </c>
      <c r="R23" s="71">
        <v>15</v>
      </c>
      <c r="S23" s="71">
        <v>15</v>
      </c>
    </row>
    <row r="24" spans="1:19" ht="15" customHeight="1" x14ac:dyDescent="0.25">
      <c r="A24" s="68"/>
      <c r="B24" s="70">
        <v>0.78</v>
      </c>
      <c r="C24" s="71">
        <v>14</v>
      </c>
      <c r="D24" s="71">
        <v>14</v>
      </c>
      <c r="E24" s="71">
        <v>9.60009765625</v>
      </c>
      <c r="F24" s="71">
        <v>10.7001953125</v>
      </c>
      <c r="G24" s="71">
        <v>11.5</v>
      </c>
      <c r="H24" s="71">
        <v>11.66015625</v>
      </c>
      <c r="I24" s="71">
        <v>12.18017578125</v>
      </c>
      <c r="J24" s="71">
        <v>12.740234375</v>
      </c>
      <c r="K24" s="71">
        <v>13.2900390625</v>
      </c>
      <c r="L24" s="71">
        <v>13.64013671875</v>
      </c>
      <c r="M24" s="71">
        <v>13.97021484375</v>
      </c>
      <c r="N24" s="71">
        <v>14.27978515625</v>
      </c>
      <c r="O24" s="71">
        <v>14.56982421875</v>
      </c>
      <c r="P24" s="71">
        <v>14.83984375</v>
      </c>
      <c r="Q24" s="71">
        <v>15</v>
      </c>
      <c r="R24" s="71">
        <v>15</v>
      </c>
      <c r="S24" s="71">
        <v>15</v>
      </c>
    </row>
    <row r="25" spans="1:19" ht="15" customHeight="1" x14ac:dyDescent="0.25">
      <c r="A25" s="68"/>
      <c r="B25" s="70">
        <v>0.82</v>
      </c>
      <c r="C25" s="71">
        <v>14</v>
      </c>
      <c r="D25" s="71">
        <v>14</v>
      </c>
      <c r="E25" s="71">
        <v>9.60009765625</v>
      </c>
      <c r="F25" s="71">
        <v>10.7001953125</v>
      </c>
      <c r="G25" s="71">
        <v>11.5</v>
      </c>
      <c r="H25" s="71">
        <v>11.66015625</v>
      </c>
      <c r="I25" s="71">
        <v>12.18017578125</v>
      </c>
      <c r="J25" s="71">
        <v>12.740234375</v>
      </c>
      <c r="K25" s="71">
        <v>13.240234375</v>
      </c>
      <c r="L25" s="71">
        <v>13.81982421875</v>
      </c>
      <c r="M25" s="71">
        <v>14.14990234375</v>
      </c>
      <c r="N25" s="71">
        <v>14.47021484375</v>
      </c>
      <c r="O25" s="71">
        <v>14.759765625</v>
      </c>
      <c r="P25" s="71">
        <v>14.83984375</v>
      </c>
      <c r="Q25" s="71">
        <v>15</v>
      </c>
      <c r="R25" s="71">
        <v>15</v>
      </c>
      <c r="S25" s="71">
        <v>15</v>
      </c>
    </row>
    <row r="26" spans="1:19" ht="15" customHeight="1" x14ac:dyDescent="0.25">
      <c r="A26" s="68"/>
      <c r="B26" s="70">
        <v>0.86</v>
      </c>
      <c r="C26" s="71">
        <v>14</v>
      </c>
      <c r="D26" s="71">
        <v>14</v>
      </c>
      <c r="E26" s="71">
        <v>9.60009765625</v>
      </c>
      <c r="F26" s="71">
        <v>10.7001953125</v>
      </c>
      <c r="G26" s="71">
        <v>11.5</v>
      </c>
      <c r="H26" s="71">
        <v>11.66015625</v>
      </c>
      <c r="I26" s="71">
        <v>12.18017578125</v>
      </c>
      <c r="J26" s="71">
        <v>12.740234375</v>
      </c>
      <c r="K26" s="71">
        <v>13.240234375</v>
      </c>
      <c r="L26" s="71">
        <v>13.7998046875</v>
      </c>
      <c r="M26" s="71">
        <v>14.2001953125</v>
      </c>
      <c r="N26" s="71">
        <v>14.47998046875</v>
      </c>
      <c r="O26" s="71">
        <v>14.68017578125</v>
      </c>
      <c r="P26" s="71">
        <v>14.83984375</v>
      </c>
      <c r="Q26" s="71">
        <v>15</v>
      </c>
      <c r="R26" s="71">
        <v>15</v>
      </c>
      <c r="S26" s="71">
        <v>15</v>
      </c>
    </row>
    <row r="27" spans="1:19" ht="15" customHeight="1" x14ac:dyDescent="0.25">
      <c r="A27" s="68"/>
      <c r="B27" s="70">
        <v>0.9</v>
      </c>
      <c r="C27" s="71">
        <v>14</v>
      </c>
      <c r="D27" s="71">
        <v>14</v>
      </c>
      <c r="E27" s="71">
        <v>9.60009765625</v>
      </c>
      <c r="F27" s="71">
        <v>10.7001953125</v>
      </c>
      <c r="G27" s="71">
        <v>11.5</v>
      </c>
      <c r="H27" s="71">
        <v>11.66015625</v>
      </c>
      <c r="I27" s="71">
        <v>12.18017578125</v>
      </c>
      <c r="J27" s="71">
        <v>12.740234375</v>
      </c>
      <c r="K27" s="71">
        <v>13.240234375</v>
      </c>
      <c r="L27" s="71">
        <v>13.7998046875</v>
      </c>
      <c r="M27" s="71">
        <v>14.2001953125</v>
      </c>
      <c r="N27" s="71">
        <v>14.47998046875</v>
      </c>
      <c r="O27" s="71">
        <v>14.68017578125</v>
      </c>
      <c r="P27" s="71">
        <v>14.83984375</v>
      </c>
      <c r="Q27" s="71">
        <v>15</v>
      </c>
      <c r="R27" s="71">
        <v>15</v>
      </c>
      <c r="S27" s="71">
        <v>15</v>
      </c>
    </row>
    <row r="28" spans="1:19" ht="15" customHeight="1" x14ac:dyDescent="0.25">
      <c r="A28" s="68"/>
      <c r="B28" s="70">
        <v>0.94</v>
      </c>
      <c r="C28" s="71">
        <v>14</v>
      </c>
      <c r="D28" s="71">
        <v>14</v>
      </c>
      <c r="E28" s="71">
        <v>9.60009765625</v>
      </c>
      <c r="F28" s="71">
        <v>10.7001953125</v>
      </c>
      <c r="G28" s="71">
        <v>11.5</v>
      </c>
      <c r="H28" s="71">
        <v>11.66015625</v>
      </c>
      <c r="I28" s="71">
        <v>12.18017578125</v>
      </c>
      <c r="J28" s="71">
        <v>12.740234375</v>
      </c>
      <c r="K28" s="71">
        <v>13.240234375</v>
      </c>
      <c r="L28" s="71">
        <v>13.7998046875</v>
      </c>
      <c r="M28" s="71">
        <v>14.2001953125</v>
      </c>
      <c r="N28" s="71">
        <v>14.47998046875</v>
      </c>
      <c r="O28" s="71">
        <v>14.68017578125</v>
      </c>
      <c r="P28" s="71">
        <v>14.83984375</v>
      </c>
      <c r="Q28" s="71">
        <v>15</v>
      </c>
      <c r="R28" s="71">
        <v>15</v>
      </c>
      <c r="S28" s="71">
        <v>15</v>
      </c>
    </row>
    <row r="29" spans="1:19" ht="15" customHeight="1" x14ac:dyDescent="0.25">
      <c r="A29" s="68"/>
      <c r="B29" s="70">
        <v>0.98</v>
      </c>
      <c r="C29" s="71">
        <v>14</v>
      </c>
      <c r="D29" s="71">
        <v>14</v>
      </c>
      <c r="E29" s="71">
        <v>9.60009765625</v>
      </c>
      <c r="F29" s="71">
        <v>10.7001953125</v>
      </c>
      <c r="G29" s="71">
        <v>11.5</v>
      </c>
      <c r="H29" s="71">
        <v>11.66015625</v>
      </c>
      <c r="I29" s="71">
        <v>12.18017578125</v>
      </c>
      <c r="J29" s="71">
        <v>12.740234375</v>
      </c>
      <c r="K29" s="71">
        <v>13.240234375</v>
      </c>
      <c r="L29" s="71">
        <v>13.7998046875</v>
      </c>
      <c r="M29" s="71">
        <v>14.2001953125</v>
      </c>
      <c r="N29" s="71">
        <v>14.47998046875</v>
      </c>
      <c r="O29" s="71">
        <v>14.68017578125</v>
      </c>
      <c r="P29" s="71">
        <v>14.83984375</v>
      </c>
      <c r="Q29" s="71">
        <v>15</v>
      </c>
      <c r="R29" s="71">
        <v>15</v>
      </c>
      <c r="S29" s="71">
        <v>15</v>
      </c>
    </row>
    <row r="30" spans="1:19" ht="15" customHeight="1" x14ac:dyDescent="0.25">
      <c r="A30" s="68"/>
      <c r="B30" s="70">
        <v>1.02</v>
      </c>
      <c r="C30" s="71">
        <v>14</v>
      </c>
      <c r="D30" s="71">
        <v>14</v>
      </c>
      <c r="E30" s="71">
        <v>9.60009765625</v>
      </c>
      <c r="F30" s="71">
        <v>10.7001953125</v>
      </c>
      <c r="G30" s="71">
        <v>11.5</v>
      </c>
      <c r="H30" s="71">
        <v>11.66015625</v>
      </c>
      <c r="I30" s="71">
        <v>12.18017578125</v>
      </c>
      <c r="J30" s="71">
        <v>12.740234375</v>
      </c>
      <c r="K30" s="71">
        <v>13.240234375</v>
      </c>
      <c r="L30" s="71">
        <v>13.7998046875</v>
      </c>
      <c r="M30" s="71">
        <v>14.2001953125</v>
      </c>
      <c r="N30" s="71">
        <v>14.47998046875</v>
      </c>
      <c r="O30" s="71">
        <v>14.68017578125</v>
      </c>
      <c r="P30" s="71">
        <v>14.83984375</v>
      </c>
      <c r="Q30" s="71">
        <v>15</v>
      </c>
      <c r="R30" s="71">
        <v>15</v>
      </c>
      <c r="S30" s="71">
        <v>15</v>
      </c>
    </row>
    <row r="31" spans="1:19" ht="15" customHeight="1" x14ac:dyDescent="0.25">
      <c r="A31" s="68"/>
      <c r="B31" s="70">
        <v>1.06</v>
      </c>
      <c r="C31" s="71">
        <v>14</v>
      </c>
      <c r="D31" s="71">
        <v>14</v>
      </c>
      <c r="E31" s="71">
        <v>9.60009765625</v>
      </c>
      <c r="F31" s="71">
        <v>10.7001953125</v>
      </c>
      <c r="G31" s="71">
        <v>11.5</v>
      </c>
      <c r="H31" s="71">
        <v>11.66015625</v>
      </c>
      <c r="I31" s="71">
        <v>12.18017578125</v>
      </c>
      <c r="J31" s="71">
        <v>12.740234375</v>
      </c>
      <c r="K31" s="71">
        <v>13.240234375</v>
      </c>
      <c r="L31" s="71">
        <v>13.7998046875</v>
      </c>
      <c r="M31" s="71">
        <v>14.2001953125</v>
      </c>
      <c r="N31" s="71">
        <v>14.47998046875</v>
      </c>
      <c r="O31" s="71">
        <v>14.68017578125</v>
      </c>
      <c r="P31" s="71">
        <v>14.83984375</v>
      </c>
      <c r="Q31" s="71">
        <v>15</v>
      </c>
      <c r="R31" s="71">
        <v>15</v>
      </c>
      <c r="S31" s="71">
        <v>15</v>
      </c>
    </row>
    <row r="32" spans="1:19" ht="15" customHeight="1" x14ac:dyDescent="0.25">
      <c r="A32" s="68"/>
      <c r="B32" s="70">
        <v>1.1000000000000001</v>
      </c>
      <c r="C32" s="71">
        <v>14</v>
      </c>
      <c r="D32" s="71">
        <v>14</v>
      </c>
      <c r="E32" s="71">
        <v>9.60009765625</v>
      </c>
      <c r="F32" s="71">
        <v>10.7001953125</v>
      </c>
      <c r="G32" s="71">
        <v>11.5</v>
      </c>
      <c r="H32" s="71">
        <v>11.66015625</v>
      </c>
      <c r="I32" s="71">
        <v>12.18017578125</v>
      </c>
      <c r="J32" s="71">
        <v>12.740234375</v>
      </c>
      <c r="K32" s="71">
        <v>13.240234375</v>
      </c>
      <c r="L32" s="71">
        <v>13.7998046875</v>
      </c>
      <c r="M32" s="71">
        <v>14.2001953125</v>
      </c>
      <c r="N32" s="71">
        <v>14.47998046875</v>
      </c>
      <c r="O32" s="71">
        <v>14.68017578125</v>
      </c>
      <c r="P32" s="71">
        <v>14.83984375</v>
      </c>
      <c r="Q32" s="71">
        <v>15</v>
      </c>
      <c r="R32" s="71">
        <v>15</v>
      </c>
      <c r="S32" s="71">
        <v>15</v>
      </c>
    </row>
    <row r="33" spans="1:19" ht="15" customHeight="1" x14ac:dyDescent="0.25">
      <c r="A33" s="68"/>
      <c r="B33" s="70">
        <v>1.1399999999999999</v>
      </c>
      <c r="C33" s="71">
        <v>14</v>
      </c>
      <c r="D33" s="71">
        <v>14</v>
      </c>
      <c r="E33" s="71">
        <v>9.60009765625</v>
      </c>
      <c r="F33" s="71">
        <v>10.7001953125</v>
      </c>
      <c r="G33" s="71">
        <v>11.5</v>
      </c>
      <c r="H33" s="71">
        <v>11.66015625</v>
      </c>
      <c r="I33" s="71">
        <v>12.18017578125</v>
      </c>
      <c r="J33" s="71">
        <v>12.740234375</v>
      </c>
      <c r="K33" s="71">
        <v>13.240234375</v>
      </c>
      <c r="L33" s="71">
        <v>13.7998046875</v>
      </c>
      <c r="M33" s="71">
        <v>14.2001953125</v>
      </c>
      <c r="N33" s="71">
        <v>14.47998046875</v>
      </c>
      <c r="O33" s="71">
        <v>14.68017578125</v>
      </c>
      <c r="P33" s="71">
        <v>14.83984375</v>
      </c>
      <c r="Q33" s="71">
        <v>15</v>
      </c>
      <c r="R33" s="71">
        <v>15</v>
      </c>
      <c r="S33" s="71">
        <v>15</v>
      </c>
    </row>
    <row r="34" spans="1:19" ht="15" customHeight="1" x14ac:dyDescent="0.25">
      <c r="A34" s="68"/>
      <c r="B34" s="70">
        <v>1.18</v>
      </c>
      <c r="C34" s="71">
        <v>14</v>
      </c>
      <c r="D34" s="71">
        <v>14</v>
      </c>
      <c r="E34" s="71">
        <v>9.60009765625</v>
      </c>
      <c r="F34" s="71">
        <v>10.7001953125</v>
      </c>
      <c r="G34" s="71">
        <v>11.5</v>
      </c>
      <c r="H34" s="71">
        <v>11.66015625</v>
      </c>
      <c r="I34" s="71">
        <v>12.18017578125</v>
      </c>
      <c r="J34" s="71">
        <v>12.740234375</v>
      </c>
      <c r="K34" s="71">
        <v>13.240234375</v>
      </c>
      <c r="L34" s="71">
        <v>13.7998046875</v>
      </c>
      <c r="M34" s="71">
        <v>14.2001953125</v>
      </c>
      <c r="N34" s="71">
        <v>14.47998046875</v>
      </c>
      <c r="O34" s="71">
        <v>14.68017578125</v>
      </c>
      <c r="P34" s="71">
        <v>14.83984375</v>
      </c>
      <c r="Q34" s="71">
        <v>15</v>
      </c>
      <c r="R34" s="71">
        <v>15</v>
      </c>
      <c r="S34" s="71">
        <v>15</v>
      </c>
    </row>
    <row r="35" spans="1:19" ht="15" customHeight="1" x14ac:dyDescent="0.25">
      <c r="A35" s="68"/>
      <c r="B35" s="70">
        <v>1.22</v>
      </c>
      <c r="C35" s="71">
        <v>14</v>
      </c>
      <c r="D35" s="71">
        <v>14</v>
      </c>
      <c r="E35" s="71">
        <v>9.60009765625</v>
      </c>
      <c r="F35" s="71">
        <v>10.7001953125</v>
      </c>
      <c r="G35" s="71">
        <v>11.5</v>
      </c>
      <c r="H35" s="71">
        <v>11.66015625</v>
      </c>
      <c r="I35" s="71">
        <v>12.18017578125</v>
      </c>
      <c r="J35" s="71">
        <v>12.740234375</v>
      </c>
      <c r="K35" s="71">
        <v>13.240234375</v>
      </c>
      <c r="L35" s="71">
        <v>13.7998046875</v>
      </c>
      <c r="M35" s="71">
        <v>14.2001953125</v>
      </c>
      <c r="N35" s="71">
        <v>14.47998046875</v>
      </c>
      <c r="O35" s="71">
        <v>14.68017578125</v>
      </c>
      <c r="P35" s="71">
        <v>14.83984375</v>
      </c>
      <c r="Q35" s="71">
        <v>15</v>
      </c>
      <c r="R35" s="71">
        <v>15</v>
      </c>
      <c r="S35" s="71">
        <v>15</v>
      </c>
    </row>
    <row r="36" spans="1:19" ht="15" customHeight="1" x14ac:dyDescent="0.25">
      <c r="A36" s="68"/>
      <c r="B36" s="70">
        <v>1.26</v>
      </c>
      <c r="C36" s="71">
        <v>14</v>
      </c>
      <c r="D36" s="71">
        <v>14</v>
      </c>
      <c r="E36" s="71">
        <v>9.60009765625</v>
      </c>
      <c r="F36" s="71">
        <v>10.7001953125</v>
      </c>
      <c r="G36" s="71">
        <v>11.5</v>
      </c>
      <c r="H36" s="71">
        <v>11.66015625</v>
      </c>
      <c r="I36" s="71">
        <v>12.18017578125</v>
      </c>
      <c r="J36" s="71">
        <v>12.740234375</v>
      </c>
      <c r="K36" s="71">
        <v>13.240234375</v>
      </c>
      <c r="L36" s="71">
        <v>13.7998046875</v>
      </c>
      <c r="M36" s="71">
        <v>14.2001953125</v>
      </c>
      <c r="N36" s="71">
        <v>14.47998046875</v>
      </c>
      <c r="O36" s="71">
        <v>14.68017578125</v>
      </c>
      <c r="P36" s="71">
        <v>14.83984375</v>
      </c>
      <c r="Q36" s="71">
        <v>15</v>
      </c>
      <c r="R36" s="71">
        <v>15</v>
      </c>
      <c r="S36" s="71">
        <v>15</v>
      </c>
    </row>
    <row r="37" spans="1:19" ht="15" customHeight="1" x14ac:dyDescent="0.25">
      <c r="A37" s="68"/>
      <c r="B37" s="70">
        <v>1.3</v>
      </c>
      <c r="C37" s="71">
        <v>14</v>
      </c>
      <c r="D37" s="71">
        <v>14</v>
      </c>
      <c r="E37" s="71">
        <v>9.60009765625</v>
      </c>
      <c r="F37" s="71">
        <v>10.7001953125</v>
      </c>
      <c r="G37" s="71">
        <v>11.5</v>
      </c>
      <c r="H37" s="71">
        <v>11.66015625</v>
      </c>
      <c r="I37" s="71">
        <v>12.18017578125</v>
      </c>
      <c r="J37" s="71">
        <v>12.740234375</v>
      </c>
      <c r="K37" s="71">
        <v>13.240234375</v>
      </c>
      <c r="L37" s="71">
        <v>13.7998046875</v>
      </c>
      <c r="M37" s="71">
        <v>14.2001953125</v>
      </c>
      <c r="N37" s="71">
        <v>14.47998046875</v>
      </c>
      <c r="O37" s="71">
        <v>14.68017578125</v>
      </c>
      <c r="P37" s="71">
        <v>14.83984375</v>
      </c>
      <c r="Q37" s="71">
        <v>15</v>
      </c>
      <c r="R37" s="71">
        <v>15</v>
      </c>
      <c r="S37" s="71">
        <v>15</v>
      </c>
    </row>
    <row r="38" spans="1:19" ht="15" customHeight="1" x14ac:dyDescent="0.25">
      <c r="A38" s="68"/>
      <c r="B38" s="70">
        <v>1.34</v>
      </c>
      <c r="C38" s="71">
        <v>14</v>
      </c>
      <c r="D38" s="71">
        <v>14</v>
      </c>
      <c r="E38" s="71">
        <v>9.60009765625</v>
      </c>
      <c r="F38" s="71">
        <v>10.7001953125</v>
      </c>
      <c r="G38" s="71">
        <v>11.5</v>
      </c>
      <c r="H38" s="71">
        <v>11.66015625</v>
      </c>
      <c r="I38" s="71">
        <v>12.18017578125</v>
      </c>
      <c r="J38" s="71">
        <v>12.740234375</v>
      </c>
      <c r="K38" s="71">
        <v>13.240234375</v>
      </c>
      <c r="L38" s="71">
        <v>13.7998046875</v>
      </c>
      <c r="M38" s="71">
        <v>14.2001953125</v>
      </c>
      <c r="N38" s="71">
        <v>14.47998046875</v>
      </c>
      <c r="O38" s="71">
        <v>14.68017578125</v>
      </c>
      <c r="P38" s="71">
        <v>14.83984375</v>
      </c>
      <c r="Q38" s="71">
        <v>15</v>
      </c>
      <c r="R38" s="71">
        <v>15</v>
      </c>
      <c r="S38" s="71">
        <v>15</v>
      </c>
    </row>
    <row r="39" spans="1:19" ht="15" customHeight="1" x14ac:dyDescent="0.25">
      <c r="A39" s="73"/>
      <c r="B39" s="70">
        <v>1.38</v>
      </c>
      <c r="C39" s="71">
        <v>14</v>
      </c>
      <c r="D39" s="71">
        <v>14</v>
      </c>
      <c r="E39" s="71">
        <v>9.60009765625</v>
      </c>
      <c r="F39" s="71">
        <v>10.7001953125</v>
      </c>
      <c r="G39" s="71">
        <v>11.5</v>
      </c>
      <c r="H39" s="71">
        <v>11.66015625</v>
      </c>
      <c r="I39" s="71">
        <v>12.18017578125</v>
      </c>
      <c r="J39" s="71">
        <v>12.740234375</v>
      </c>
      <c r="K39" s="71">
        <v>13.240234375</v>
      </c>
      <c r="L39" s="71">
        <v>13.7998046875</v>
      </c>
      <c r="M39" s="71">
        <v>14.2001953125</v>
      </c>
      <c r="N39" s="71">
        <v>14.47998046875</v>
      </c>
      <c r="O39" s="71">
        <v>14.68017578125</v>
      </c>
      <c r="P39" s="71">
        <v>14.83984375</v>
      </c>
      <c r="Q39" s="71">
        <v>15</v>
      </c>
      <c r="R39" s="71">
        <v>15</v>
      </c>
      <c r="S39" s="71">
        <v>15</v>
      </c>
    </row>
    <row r="40" spans="1:19" ht="15" customHeight="1" x14ac:dyDescent="0.25">
      <c r="A40" s="9"/>
      <c r="B40" s="9"/>
    </row>
    <row r="41" spans="1:19" x14ac:dyDescent="0.25">
      <c r="A41" s="45" t="s">
        <v>1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</row>
    <row r="42" spans="1:19" x14ac:dyDescent="0.25">
      <c r="A42" s="46" t="s">
        <v>135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</row>
  </sheetData>
  <mergeCells count="6">
    <mergeCell ref="A1:S3"/>
    <mergeCell ref="A4:S4"/>
    <mergeCell ref="A5:A39"/>
    <mergeCell ref="C5:S5"/>
    <mergeCell ref="A41:S41"/>
    <mergeCell ref="A42:S42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7"/>
  <dimension ref="A1:S26"/>
  <sheetViews>
    <sheetView zoomScaleNormal="100" zoomScaleSheetLayoutView="100" workbookViewId="0">
      <selection activeCell="J16" sqref="J16"/>
    </sheetView>
  </sheetViews>
  <sheetFormatPr defaultRowHeight="15" x14ac:dyDescent="0.25"/>
  <cols>
    <col min="1" max="1" width="3.7109375" bestFit="1" customWidth="1"/>
    <col min="2" max="2" width="6.85546875" customWidth="1"/>
    <col min="3" max="3" width="6.5703125" customWidth="1"/>
    <col min="4" max="19" width="6.5703125" bestFit="1" customWidth="1"/>
  </cols>
  <sheetData>
    <row r="1" spans="1:19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4" thickBot="1" x14ac:dyDescent="0.4">
      <c r="A4" s="55" t="s">
        <v>62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19" ht="15" customHeight="1" x14ac:dyDescent="0.35">
      <c r="A5" s="53" t="s">
        <v>61</v>
      </c>
      <c r="B5" s="11"/>
      <c r="C5" s="50" t="s">
        <v>60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2"/>
    </row>
    <row r="6" spans="1:19" ht="15" customHeight="1" x14ac:dyDescent="0.25">
      <c r="A6" s="53"/>
      <c r="B6" s="23"/>
      <c r="C6" s="1">
        <v>-20</v>
      </c>
      <c r="D6" s="1">
        <v>-10</v>
      </c>
      <c r="E6" s="1">
        <v>0</v>
      </c>
      <c r="F6" s="1">
        <v>10</v>
      </c>
      <c r="G6" s="1">
        <v>20</v>
      </c>
      <c r="H6" s="1">
        <v>30</v>
      </c>
      <c r="I6" s="1">
        <v>40</v>
      </c>
      <c r="J6" s="1">
        <v>50</v>
      </c>
      <c r="K6" s="1">
        <v>60</v>
      </c>
      <c r="L6" s="1">
        <v>70</v>
      </c>
      <c r="M6" s="1">
        <v>80</v>
      </c>
      <c r="N6" s="1">
        <v>90</v>
      </c>
      <c r="O6" s="1">
        <v>100</v>
      </c>
      <c r="P6" s="1">
        <v>110</v>
      </c>
      <c r="Q6" s="1">
        <v>120</v>
      </c>
      <c r="R6" s="1">
        <v>130</v>
      </c>
      <c r="S6" s="1">
        <v>140</v>
      </c>
    </row>
    <row r="7" spans="1:19" ht="15" customHeight="1" x14ac:dyDescent="0.25">
      <c r="A7" s="53"/>
      <c r="B7" s="12">
        <f>'Fuel Pressure Multiplier 1'!B6</f>
        <v>0.4</v>
      </c>
      <c r="C7" s="28">
        <f>INDEX([2]Sheet1!C$25:C$53,MATCH($B7,'[3]Extrapolated Data - Blue'!$E$3:$E$31,0),1)</f>
        <v>0.82501220703125</v>
      </c>
      <c r="D7" s="28">
        <f>INDEX([2]Sheet1!D$25:D$53,MATCH($B7,'[3]Extrapolated Data - Blue'!$E$3:$E$31,0),1)</f>
        <v>0.847503662109375</v>
      </c>
      <c r="E7" s="28">
        <f>INDEX([2]Sheet1!E$25:E$53,MATCH($B7,'[3]Extrapolated Data - Blue'!$E$3:$E$31,0),1)</f>
        <v>0.86749267578125</v>
      </c>
      <c r="F7" s="28">
        <f>INDEX([2]Sheet1!F$25:F$53,MATCH($B7,'[3]Extrapolated Data - Blue'!$E$3:$E$31,0),1)</f>
        <v>0.885009765625</v>
      </c>
      <c r="G7" s="28">
        <f>INDEX([2]Sheet1!G$25:G$53,MATCH($B7,'[3]Extrapolated Data - Blue'!$E$3:$E$31,0),1)</f>
        <v>0.894989013671875</v>
      </c>
      <c r="H7" s="28">
        <f>INDEX([2]Sheet1!H$25:H$53,MATCH($B7,'[3]Extrapolated Data - Blue'!$E$3:$E$31,0),1)</f>
        <v>0.90301513671875</v>
      </c>
      <c r="I7" s="28">
        <f>INDEX([2]Sheet1!I$25:I$53,MATCH($B7,'[3]Extrapolated Data - Blue'!$E$3:$E$31,0),1)</f>
        <v>0.9119873046875</v>
      </c>
      <c r="J7" s="28">
        <f>INDEX([2]Sheet1!J$25:J$53,MATCH($B7,'[3]Extrapolated Data - Blue'!$E$3:$E$31,0),1)</f>
        <v>0.915008544921875</v>
      </c>
      <c r="K7" s="28">
        <f>INDEX([2]Sheet1!K$25:K$53,MATCH($B7,'[3]Extrapolated Data - Blue'!$E$3:$E$31,0),1)</f>
        <v>0.917510986328125</v>
      </c>
      <c r="L7" s="28">
        <f>INDEX([2]Sheet1!L$25:L$53,MATCH($B7,'[3]Extrapolated Data - Blue'!$E$3:$E$31,0),1)</f>
        <v>0.907989501953125</v>
      </c>
      <c r="M7" s="28">
        <f>INDEX([2]Sheet1!M$25:M$53,MATCH($B7,'[3]Extrapolated Data - Blue'!$E$3:$E$31,0),1)</f>
        <v>0.894989013671875</v>
      </c>
      <c r="N7" s="28">
        <f>INDEX([2]Sheet1!N$25:N$53,MATCH($B7,'[3]Extrapolated Data - Blue'!$E$3:$E$31,0),1)</f>
        <v>0.857513427734375</v>
      </c>
      <c r="O7" s="28">
        <f>INDEX([2]Sheet1!O$25:O$53,MATCH($B7,'[3]Extrapolated Data - Blue'!$E$3:$E$31,0),1)</f>
        <v>0.80999755859375</v>
      </c>
      <c r="P7" s="28">
        <f>INDEX([2]Sheet1!P$25:P$53,MATCH($B7,'[3]Extrapolated Data - Blue'!$E$3:$E$31,0),1)</f>
        <v>0.769989013671875</v>
      </c>
      <c r="Q7" s="28">
        <f>INDEX([2]Sheet1!Q$25:Q$53,MATCH($B7,'[3]Extrapolated Data - Blue'!$E$3:$E$31,0),1)</f>
        <v>0.7449951171875</v>
      </c>
      <c r="R7" s="28">
        <f>INDEX([2]Sheet1!R$25:R$53,MATCH($B7,'[3]Extrapolated Data - Blue'!$E$3:$E$31,0),1)</f>
        <v>0.730010986328125</v>
      </c>
      <c r="S7" s="28">
        <f>INDEX([2]Sheet1!S$25:S$53,MATCH($B7,'[3]Extrapolated Data - Blue'!$E$3:$E$31,0),1)</f>
        <v>0.730010986328125</v>
      </c>
    </row>
    <row r="8" spans="1:19" ht="15" customHeight="1" x14ac:dyDescent="0.25">
      <c r="A8" s="53"/>
      <c r="B8" s="12">
        <f>'Fuel Pressure Multiplier 1'!C6</f>
        <v>1</v>
      </c>
      <c r="C8" s="28">
        <f>INDEX([2]Sheet1!C$25:C$53,MATCH($B8,'[3]Extrapolated Data - Blue'!$E$3:$E$31,0),1)</f>
        <v>0.85501000000000005</v>
      </c>
      <c r="D8" s="28">
        <f>INDEX([2]Sheet1!D$25:D$53,MATCH($B8,'[3]Extrapolated Data - Blue'!$E$3:$E$31,0),1)</f>
        <v>0.87250000000000005</v>
      </c>
      <c r="E8" s="28">
        <f>INDEX([2]Sheet1!E$25:E$53,MATCH($B8,'[3]Extrapolated Data - Blue'!$E$3:$E$31,0),1)</f>
        <v>0.89000999999999997</v>
      </c>
      <c r="F8" s="28">
        <f>INDEX([2]Sheet1!F$25:F$53,MATCH($B8,'[3]Extrapolated Data - Blue'!$E$3:$E$31,0),1)</f>
        <v>0.90500000000000003</v>
      </c>
      <c r="G8" s="28">
        <f>INDEX([2]Sheet1!G$25:G$53,MATCH($B8,'[3]Extrapolated Data - Blue'!$E$3:$E$31,0),1)</f>
        <v>0.91751000000000005</v>
      </c>
      <c r="H8" s="28">
        <f>INDEX([2]Sheet1!H$25:H$53,MATCH($B8,'[3]Extrapolated Data - Blue'!$E$3:$E$31,0),1)</f>
        <v>0.92498999999999998</v>
      </c>
      <c r="I8" s="28">
        <f>INDEX([2]Sheet1!I$25:I$53,MATCH($B8,'[3]Extrapolated Data - Blue'!$E$3:$E$31,0),1)</f>
        <v>0.9325</v>
      </c>
      <c r="J8" s="28">
        <f>INDEX([2]Sheet1!J$25:J$53,MATCH($B8,'[3]Extrapolated Data - Blue'!$E$3:$E$31,0),1)</f>
        <v>0.9375</v>
      </c>
      <c r="K8" s="28">
        <f>INDEX([2]Sheet1!K$25:K$53,MATCH($B8,'[3]Extrapolated Data - Blue'!$E$3:$E$31,0),1)</f>
        <v>0.94</v>
      </c>
      <c r="L8" s="28">
        <f>INDEX([2]Sheet1!L$25:L$53,MATCH($B8,'[3]Extrapolated Data - Blue'!$E$3:$E$31,0),1)</f>
        <v>0.92998999999999998</v>
      </c>
      <c r="M8" s="28">
        <f>INDEX([2]Sheet1!M$25:M$53,MATCH($B8,'[3]Extrapolated Data - Blue'!$E$3:$E$31,0),1)</f>
        <v>0.92000999999999999</v>
      </c>
      <c r="N8" s="28">
        <f>INDEX([2]Sheet1!N$25:N$53,MATCH($B8,'[3]Extrapolated Data - Blue'!$E$3:$E$31,0),1)</f>
        <v>0.88500999999999996</v>
      </c>
      <c r="O8" s="28">
        <f>INDEX([2]Sheet1!O$25:O$53,MATCH($B8,'[3]Extrapolated Data - Blue'!$E$3:$E$31,0),1)</f>
        <v>0.83499000000000001</v>
      </c>
      <c r="P8" s="28">
        <f>INDEX([2]Sheet1!P$25:P$53,MATCH($B8,'[3]Extrapolated Data - Blue'!$E$3:$E$31,0),1)</f>
        <v>0.79998999999999998</v>
      </c>
      <c r="Q8" s="28">
        <f>INDEX([2]Sheet1!Q$25:Q$53,MATCH($B8,'[3]Extrapolated Data - Blue'!$E$3:$E$31,0),1)</f>
        <v>0.77498999999999996</v>
      </c>
      <c r="R8" s="28">
        <f>INDEX([2]Sheet1!R$25:R$53,MATCH($B8,'[3]Extrapolated Data - Blue'!$E$3:$E$31,0),1)</f>
        <v>0.76000999999999996</v>
      </c>
      <c r="S8" s="28">
        <f>INDEX([2]Sheet1!S$25:S$53,MATCH($B8,'[3]Extrapolated Data - Blue'!$E$3:$E$31,0),1)</f>
        <v>0.76000999999999996</v>
      </c>
    </row>
    <row r="9" spans="1:19" ht="15" customHeight="1" x14ac:dyDescent="0.25">
      <c r="A9" s="53"/>
      <c r="B9" s="12">
        <f>'Fuel Pressure Multiplier 1'!D6</f>
        <v>2</v>
      </c>
      <c r="C9" s="28">
        <f>INDEX([2]Sheet1!C$25:C$53,MATCH($B9,'[3]Extrapolated Data - Blue'!$E$3:$E$31,0),1)</f>
        <v>0.88</v>
      </c>
      <c r="D9" s="28">
        <f>INDEX([2]Sheet1!D$25:D$53,MATCH($B9,'[3]Extrapolated Data - Blue'!$E$3:$E$31,0),1)</f>
        <v>0.89249000000000001</v>
      </c>
      <c r="E9" s="28">
        <f>INDEX([2]Sheet1!E$25:E$53,MATCH($B9,'[3]Extrapolated Data - Blue'!$E$3:$E$31,0),1)</f>
        <v>0.90749999999999997</v>
      </c>
      <c r="F9" s="28">
        <f>INDEX([2]Sheet1!F$25:F$53,MATCH($B9,'[3]Extrapolated Data - Blue'!$E$3:$E$31,0),1)</f>
        <v>0.92249000000000003</v>
      </c>
      <c r="G9" s="28">
        <f>INDEX([2]Sheet1!G$25:G$53,MATCH($B9,'[3]Extrapolated Data - Blue'!$E$3:$E$31,0),1)</f>
        <v>0.93500000000000005</v>
      </c>
      <c r="H9" s="28">
        <f>INDEX([2]Sheet1!H$25:H$53,MATCH($B9,'[3]Extrapolated Data - Blue'!$E$3:$E$31,0),1)</f>
        <v>0.94501000000000002</v>
      </c>
      <c r="I9" s="28">
        <f>INDEX([2]Sheet1!I$25:I$53,MATCH($B9,'[3]Extrapolated Data - Blue'!$E$3:$E$31,0),1)</f>
        <v>0.95199999999999996</v>
      </c>
      <c r="J9" s="28">
        <f>INDEX([2]Sheet1!J$25:J$53,MATCH($B9,'[3]Extrapolated Data - Blue'!$E$3:$E$31,0),1)</f>
        <v>0.95499000000000001</v>
      </c>
      <c r="K9" s="28">
        <f>INDEX([2]Sheet1!K$25:K$53,MATCH($B9,'[3]Extrapolated Data - Blue'!$E$3:$E$31,0),1)</f>
        <v>0.95999000000000001</v>
      </c>
      <c r="L9" s="28">
        <f>INDEX([2]Sheet1!L$25:L$53,MATCH($B9,'[3]Extrapolated Data - Blue'!$E$3:$E$31,0),1)</f>
        <v>0.95001000000000002</v>
      </c>
      <c r="M9" s="28">
        <f>INDEX([2]Sheet1!M$25:M$53,MATCH($B9,'[3]Extrapolated Data - Blue'!$E$3:$E$31,0),1)</f>
        <v>0.94</v>
      </c>
      <c r="N9" s="28">
        <f>INDEX([2]Sheet1!N$25:N$53,MATCH($B9,'[3]Extrapolated Data - Blue'!$E$3:$E$31,0),1)</f>
        <v>0.90500000000000003</v>
      </c>
      <c r="O9" s="28">
        <f>INDEX([2]Sheet1!O$25:O$53,MATCH($B9,'[3]Extrapolated Data - Blue'!$E$3:$E$31,0),1)</f>
        <v>0.85999000000000003</v>
      </c>
      <c r="P9" s="28">
        <f>INDEX([2]Sheet1!P$25:P$53,MATCH($B9,'[3]Extrapolated Data - Blue'!$E$3:$E$31,0),1)</f>
        <v>0.82999000000000001</v>
      </c>
      <c r="Q9" s="28">
        <f>INDEX([2]Sheet1!Q$25:Q$53,MATCH($B9,'[3]Extrapolated Data - Blue'!$E$3:$E$31,0),1)</f>
        <v>0.79998999999999998</v>
      </c>
      <c r="R9" s="28">
        <f>INDEX([2]Sheet1!R$25:R$53,MATCH($B9,'[3]Extrapolated Data - Blue'!$E$3:$E$31,0),1)</f>
        <v>0.79000999999999999</v>
      </c>
      <c r="S9" s="28">
        <f>INDEX([2]Sheet1!S$25:S$53,MATCH($B9,'[3]Extrapolated Data - Blue'!$E$3:$E$31,0),1)</f>
        <v>0.79000999999999999</v>
      </c>
    </row>
    <row r="10" spans="1:19" ht="15" customHeight="1" x14ac:dyDescent="0.25">
      <c r="A10" s="53"/>
      <c r="B10" s="12">
        <f>'Fuel Pressure Multiplier 1'!E6</f>
        <v>3</v>
      </c>
      <c r="C10" s="28">
        <f>INDEX([2]Sheet1!C$25:C$53,MATCH($B10,'[3]Extrapolated Data - Blue'!$E$3:$E$31,0),1)</f>
        <v>0.89998999999999996</v>
      </c>
      <c r="D10" s="28">
        <f>INDEX([2]Sheet1!D$25:D$53,MATCH($B10,'[3]Extrapolated Data - Blue'!$E$3:$E$31,0),1)</f>
        <v>0.91</v>
      </c>
      <c r="E10" s="28">
        <f>INDEX([2]Sheet1!E$25:E$53,MATCH($B10,'[3]Extrapolated Data - Blue'!$E$3:$E$31,0),1)</f>
        <v>0.92498999999999998</v>
      </c>
      <c r="F10" s="28">
        <f>INDEX([2]Sheet1!F$25:F$53,MATCH($B10,'[3]Extrapolated Data - Blue'!$E$3:$E$31,0),1)</f>
        <v>0.9375</v>
      </c>
      <c r="G10" s="28">
        <f>INDEX([2]Sheet1!G$25:G$53,MATCH($B10,'[3]Extrapolated Data - Blue'!$E$3:$E$31,0),1)</f>
        <v>0.94699</v>
      </c>
      <c r="H10" s="28">
        <f>INDEX([2]Sheet1!H$25:H$53,MATCH($B10,'[3]Extrapolated Data - Blue'!$E$3:$E$31,0),1)</f>
        <v>0.95250999999999997</v>
      </c>
      <c r="I10" s="28">
        <f>INDEX([2]Sheet1!I$25:I$53,MATCH($B10,'[3]Extrapolated Data - Blue'!$E$3:$E$31,0),1)</f>
        <v>0.95999000000000001</v>
      </c>
      <c r="J10" s="28">
        <f>INDEX([2]Sheet1!J$25:J$53,MATCH($B10,'[3]Extrapolated Data - Blue'!$E$3:$E$31,0),1)</f>
        <v>0.96499999999999997</v>
      </c>
      <c r="K10" s="28">
        <f>INDEX([2]Sheet1!K$25:K$53,MATCH($B10,'[3]Extrapolated Data - Blue'!$E$3:$E$31,0),1)</f>
        <v>0.97</v>
      </c>
      <c r="L10" s="28">
        <f>INDEX([2]Sheet1!L$25:L$53,MATCH($B10,'[3]Extrapolated Data - Blue'!$E$3:$E$31,0),1)</f>
        <v>0.96750000000000003</v>
      </c>
      <c r="M10" s="28">
        <f>INDEX([2]Sheet1!M$25:M$53,MATCH($B10,'[3]Extrapolated Data - Blue'!$E$3:$E$31,0),1)</f>
        <v>0.95499000000000001</v>
      </c>
      <c r="N10" s="28">
        <f>INDEX([2]Sheet1!N$25:N$53,MATCH($B10,'[3]Extrapolated Data - Blue'!$E$3:$E$31,0),1)</f>
        <v>0.93500000000000005</v>
      </c>
      <c r="O10" s="28">
        <f>INDEX([2]Sheet1!O$25:O$53,MATCH($B10,'[3]Extrapolated Data - Blue'!$E$3:$E$31,0),1)</f>
        <v>0.89498999999999995</v>
      </c>
      <c r="P10" s="28">
        <f>INDEX([2]Sheet1!P$25:P$53,MATCH($B10,'[3]Extrapolated Data - Blue'!$E$3:$E$31,0),1)</f>
        <v>0.86248999999999998</v>
      </c>
      <c r="Q10" s="28">
        <f>INDEX([2]Sheet1!Q$25:Q$53,MATCH($B10,'[3]Extrapolated Data - Blue'!$E$3:$E$31,0),1)</f>
        <v>0.82999000000000001</v>
      </c>
      <c r="R10" s="28">
        <f>INDEX([2]Sheet1!R$25:R$53,MATCH($B10,'[3]Extrapolated Data - Blue'!$E$3:$E$31,0),1)</f>
        <v>0.82001000000000002</v>
      </c>
      <c r="S10" s="28">
        <f>INDEX([2]Sheet1!S$25:S$53,MATCH($B10,'[3]Extrapolated Data - Blue'!$E$3:$E$31,0),1)</f>
        <v>0.82001000000000002</v>
      </c>
    </row>
    <row r="11" spans="1:19" ht="15" customHeight="1" x14ac:dyDescent="0.25">
      <c r="A11" s="53"/>
      <c r="B11" s="12">
        <f>'Fuel Pressure Multiplier 1'!F6</f>
        <v>4</v>
      </c>
      <c r="C11" s="28">
        <f>INDEX([2]Sheet1!C$25:C$53,MATCH($B11,'[3]Extrapolated Data - Blue'!$E$3:$E$31,0),1)</f>
        <v>0.91</v>
      </c>
      <c r="D11" s="28">
        <f>INDEX([2]Sheet1!D$25:D$53,MATCH($B11,'[3]Extrapolated Data - Blue'!$E$3:$E$31,0),1)</f>
        <v>0.92000999999999999</v>
      </c>
      <c r="E11" s="28">
        <f>INDEX([2]Sheet1!E$25:E$53,MATCH($B11,'[3]Extrapolated Data - Blue'!$E$3:$E$31,0),1)</f>
        <v>0.93500000000000005</v>
      </c>
      <c r="F11" s="28">
        <f>INDEX([2]Sheet1!F$25:F$53,MATCH($B11,'[3]Extrapolated Data - Blue'!$E$3:$E$31,0),1)</f>
        <v>0.94501000000000002</v>
      </c>
      <c r="G11" s="28">
        <f>INDEX([2]Sheet1!G$25:G$53,MATCH($B11,'[3]Extrapolated Data - Blue'!$E$3:$E$31,0),1)</f>
        <v>0.95001000000000002</v>
      </c>
      <c r="H11" s="28">
        <f>INDEX([2]Sheet1!H$25:H$53,MATCH($B11,'[3]Extrapolated Data - Blue'!$E$3:$E$31,0),1)</f>
        <v>0.95999000000000001</v>
      </c>
      <c r="I11" s="28">
        <f>INDEX([2]Sheet1!I$25:I$53,MATCH($B11,'[3]Extrapolated Data - Blue'!$E$3:$E$31,0),1)</f>
        <v>0.96499999999999997</v>
      </c>
      <c r="J11" s="28">
        <f>INDEX([2]Sheet1!J$25:J$53,MATCH($B11,'[3]Extrapolated Data - Blue'!$E$3:$E$31,0),1)</f>
        <v>0.96701000000000004</v>
      </c>
      <c r="K11" s="28">
        <f>INDEX([2]Sheet1!K$25:K$53,MATCH($B11,'[3]Extrapolated Data - Blue'!$E$3:$E$31,0),1)</f>
        <v>0.97197999999999996</v>
      </c>
      <c r="L11" s="28">
        <f>INDEX([2]Sheet1!L$25:L$53,MATCH($B11,'[3]Extrapolated Data - Blue'!$E$3:$E$31,0),1)</f>
        <v>0.97</v>
      </c>
      <c r="M11" s="28">
        <f>INDEX([2]Sheet1!M$25:M$53,MATCH($B11,'[3]Extrapolated Data - Blue'!$E$3:$E$31,0),1)</f>
        <v>0.95499000000000001</v>
      </c>
      <c r="N11" s="28">
        <f>INDEX([2]Sheet1!N$25:N$53,MATCH($B11,'[3]Extrapolated Data - Blue'!$E$3:$E$31,0),1)</f>
        <v>0.92998999999999998</v>
      </c>
      <c r="O11" s="28">
        <f>INDEX([2]Sheet1!O$25:O$53,MATCH($B11,'[3]Extrapolated Data - Blue'!$E$3:$E$31,0),1)</f>
        <v>0.89998999999999996</v>
      </c>
      <c r="P11" s="28">
        <f>INDEX([2]Sheet1!P$25:P$53,MATCH($B11,'[3]Extrapolated Data - Blue'!$E$3:$E$31,0),1)</f>
        <v>0.875</v>
      </c>
      <c r="Q11" s="28">
        <f>INDEX([2]Sheet1!Q$25:Q$53,MATCH($B11,'[3]Extrapolated Data - Blue'!$E$3:$E$31,0),1)</f>
        <v>0.84</v>
      </c>
      <c r="R11" s="28">
        <f>INDEX([2]Sheet1!R$25:R$53,MATCH($B11,'[3]Extrapolated Data - Blue'!$E$3:$E$31,0),1)</f>
        <v>0.82999000000000001</v>
      </c>
      <c r="S11" s="28">
        <f>INDEX([2]Sheet1!S$25:S$53,MATCH($B11,'[3]Extrapolated Data - Blue'!$E$3:$E$31,0),1)</f>
        <v>0.82999000000000001</v>
      </c>
    </row>
    <row r="12" spans="1:19" ht="15" customHeight="1" x14ac:dyDescent="0.25">
      <c r="A12" s="53"/>
      <c r="B12" s="12">
        <f>'Fuel Pressure Multiplier 1'!G6</f>
        <v>5</v>
      </c>
      <c r="C12" s="28">
        <f>INDEX([2]Sheet1!C$25:C$53,MATCH($B12,'[3]Extrapolated Data - Blue'!$E$3:$E$31,0),1)</f>
        <v>0.92749000000000004</v>
      </c>
      <c r="D12" s="28">
        <f>INDEX([2]Sheet1!D$25:D$53,MATCH($B12,'[3]Extrapolated Data - Blue'!$E$3:$E$31,0),1)</f>
        <v>0.93500000000000005</v>
      </c>
      <c r="E12" s="28">
        <f>INDEX([2]Sheet1!E$25:E$53,MATCH($B12,'[3]Extrapolated Data - Blue'!$E$3:$E$31,0),1)</f>
        <v>0.94501000000000002</v>
      </c>
      <c r="F12" s="28">
        <f>INDEX([2]Sheet1!F$25:F$53,MATCH($B12,'[3]Extrapolated Data - Blue'!$E$3:$E$31,0),1)</f>
        <v>0.95001000000000002</v>
      </c>
      <c r="G12" s="28">
        <f>INDEX([2]Sheet1!G$25:G$53,MATCH($B12,'[3]Extrapolated Data - Blue'!$E$3:$E$31,0),1)</f>
        <v>0.95499000000000001</v>
      </c>
      <c r="H12" s="28">
        <f>INDEX([2]Sheet1!H$25:H$53,MATCH($B12,'[3]Extrapolated Data - Blue'!$E$3:$E$31,0),1)</f>
        <v>0.96499999999999997</v>
      </c>
      <c r="I12" s="28">
        <f>INDEX([2]Sheet1!I$25:I$53,MATCH($B12,'[3]Extrapolated Data - Blue'!$E$3:$E$31,0),1)</f>
        <v>0.97</v>
      </c>
      <c r="J12" s="28">
        <f>INDEX([2]Sheet1!J$25:J$53,MATCH($B12,'[3]Extrapolated Data - Blue'!$E$3:$E$31,0),1)</f>
        <v>0.97448999999999997</v>
      </c>
      <c r="K12" s="28">
        <f>INDEX([2]Sheet1!K$25:K$53,MATCH($B12,'[3]Extrapolated Data - Blue'!$E$3:$E$31,0),1)</f>
        <v>0.97399999999999998</v>
      </c>
      <c r="L12" s="28">
        <f>INDEX([2]Sheet1!L$25:L$53,MATCH($B12,'[3]Extrapolated Data - Blue'!$E$3:$E$31,0),1)</f>
        <v>0.97</v>
      </c>
      <c r="M12" s="28">
        <f>INDEX([2]Sheet1!M$25:M$53,MATCH($B12,'[3]Extrapolated Data - Blue'!$E$3:$E$31,0),1)</f>
        <v>0.95901000000000003</v>
      </c>
      <c r="N12" s="28">
        <f>INDEX([2]Sheet1!N$25:N$53,MATCH($B12,'[3]Extrapolated Data - Blue'!$E$3:$E$31,0),1)</f>
        <v>0.94501000000000002</v>
      </c>
      <c r="O12" s="28">
        <f>INDEX([2]Sheet1!O$25:O$53,MATCH($B12,'[3]Extrapolated Data - Blue'!$E$3:$E$31,0),1)</f>
        <v>0.92000999999999999</v>
      </c>
      <c r="P12" s="28">
        <f>INDEX([2]Sheet1!P$25:P$53,MATCH($B12,'[3]Extrapolated Data - Blue'!$E$3:$E$31,0),1)</f>
        <v>0.88300000000000001</v>
      </c>
      <c r="Q12" s="28">
        <f>INDEX([2]Sheet1!Q$25:Q$53,MATCH($B12,'[3]Extrapolated Data - Blue'!$E$3:$E$31,0),1)</f>
        <v>0.85001000000000004</v>
      </c>
      <c r="R12" s="28">
        <f>INDEX([2]Sheet1!R$25:R$53,MATCH($B12,'[3]Extrapolated Data - Blue'!$E$3:$E$31,0),1)</f>
        <v>0.84</v>
      </c>
      <c r="S12" s="28">
        <f>INDEX([2]Sheet1!S$25:S$53,MATCH($B12,'[3]Extrapolated Data - Blue'!$E$3:$E$31,0),1)</f>
        <v>0.84</v>
      </c>
    </row>
    <row r="13" spans="1:19" ht="15" customHeight="1" x14ac:dyDescent="0.25">
      <c r="A13" s="53"/>
      <c r="B13" s="12">
        <f>'Fuel Pressure Multiplier 1'!H6</f>
        <v>6</v>
      </c>
      <c r="C13" s="28">
        <f>INDEX([2]Sheet1!C$25:C$53,MATCH($B13,'[3]Extrapolated Data - Blue'!$E$3:$E$31,0),1)</f>
        <v>0.94501000000000002</v>
      </c>
      <c r="D13" s="28">
        <f>INDEX([2]Sheet1!D$25:D$53,MATCH($B13,'[3]Extrapolated Data - Blue'!$E$3:$E$31,0),1)</f>
        <v>0.95001000000000002</v>
      </c>
      <c r="E13" s="28">
        <f>INDEX([2]Sheet1!E$25:E$53,MATCH($B13,'[3]Extrapolated Data - Blue'!$E$3:$E$31,0),1)</f>
        <v>0.95499000000000001</v>
      </c>
      <c r="F13" s="28">
        <f>INDEX([2]Sheet1!F$25:F$53,MATCH($B13,'[3]Extrapolated Data - Blue'!$E$3:$E$31,0),1)</f>
        <v>0.95999000000000001</v>
      </c>
      <c r="G13" s="28">
        <f>INDEX([2]Sheet1!G$25:G$53,MATCH($B13,'[3]Extrapolated Data - Blue'!$E$3:$E$31,0),1)</f>
        <v>0.96750000000000003</v>
      </c>
      <c r="H13" s="28">
        <f>INDEX([2]Sheet1!H$25:H$53,MATCH($B13,'[3]Extrapolated Data - Blue'!$E$3:$E$31,0),1)</f>
        <v>0.97501000000000004</v>
      </c>
      <c r="I13" s="28">
        <f>INDEX([2]Sheet1!I$25:I$53,MATCH($B13,'[3]Extrapolated Data - Blue'!$E$3:$E$31,0),1)</f>
        <v>0.98001000000000005</v>
      </c>
      <c r="J13" s="28">
        <f>INDEX([2]Sheet1!J$25:J$53,MATCH($B13,'[3]Extrapolated Data - Blue'!$E$3:$E$31,0),1)</f>
        <v>0.98499000000000003</v>
      </c>
      <c r="K13" s="28">
        <f>INDEX([2]Sheet1!K$25:K$53,MATCH($B13,'[3]Extrapolated Data - Blue'!$E$3:$E$31,0),1)</f>
        <v>0.98499000000000003</v>
      </c>
      <c r="L13" s="28">
        <f>INDEX([2]Sheet1!L$25:L$53,MATCH($B13,'[3]Extrapolated Data - Blue'!$E$3:$E$31,0),1)</f>
        <v>0.98250999999999999</v>
      </c>
      <c r="M13" s="28">
        <f>INDEX([2]Sheet1!M$25:M$53,MATCH($B13,'[3]Extrapolated Data - Blue'!$E$3:$E$31,0),1)</f>
        <v>0.97501000000000004</v>
      </c>
      <c r="N13" s="28">
        <f>INDEX([2]Sheet1!N$25:N$53,MATCH($B13,'[3]Extrapolated Data - Blue'!$E$3:$E$31,0),1)</f>
        <v>0.96001999999999998</v>
      </c>
      <c r="O13" s="28">
        <f>INDEX([2]Sheet1!O$25:O$53,MATCH($B13,'[3]Extrapolated Data - Blue'!$E$3:$E$31,0),1)</f>
        <v>0.94</v>
      </c>
      <c r="P13" s="28">
        <f>INDEX([2]Sheet1!P$25:P$53,MATCH($B13,'[3]Extrapolated Data - Blue'!$E$3:$E$31,0),1)</f>
        <v>0.90500000000000003</v>
      </c>
      <c r="Q13" s="28">
        <f>INDEX([2]Sheet1!Q$25:Q$53,MATCH($B13,'[3]Extrapolated Data - Blue'!$E$3:$E$31,0),1)</f>
        <v>0.875</v>
      </c>
      <c r="R13" s="28">
        <f>INDEX([2]Sheet1!R$25:R$53,MATCH($B13,'[3]Extrapolated Data - Blue'!$E$3:$E$31,0),1)</f>
        <v>0.87</v>
      </c>
      <c r="S13" s="28">
        <f>INDEX([2]Sheet1!S$25:S$53,MATCH($B13,'[3]Extrapolated Data - Blue'!$E$3:$E$31,0),1)</f>
        <v>0.87</v>
      </c>
    </row>
    <row r="14" spans="1:19" ht="15" customHeight="1" x14ac:dyDescent="0.25">
      <c r="A14" s="53"/>
      <c r="B14" s="12">
        <f>'Fuel Pressure Multiplier 1'!I6</f>
        <v>7</v>
      </c>
      <c r="C14" s="28">
        <f>INDEX([2]Sheet1!C$25:C$53,MATCH($B14,'[3]Extrapolated Data - Blue'!$E$3:$E$31,0),1)</f>
        <v>0.95499000000000001</v>
      </c>
      <c r="D14" s="28">
        <f>INDEX([2]Sheet1!D$25:D$53,MATCH($B14,'[3]Extrapolated Data - Blue'!$E$3:$E$31,0),1)</f>
        <v>0.95999000000000001</v>
      </c>
      <c r="E14" s="28">
        <f>INDEX([2]Sheet1!E$25:E$53,MATCH($B14,'[3]Extrapolated Data - Blue'!$E$3:$E$31,0),1)</f>
        <v>0.96499999999999997</v>
      </c>
      <c r="F14" s="28">
        <f>INDEX([2]Sheet1!F$25:F$53,MATCH($B14,'[3]Extrapolated Data - Blue'!$E$3:$E$31,0),1)</f>
        <v>0.96750000000000003</v>
      </c>
      <c r="G14" s="28">
        <f>INDEX([2]Sheet1!G$25:G$53,MATCH($B14,'[3]Extrapolated Data - Blue'!$E$3:$E$31,0),1)</f>
        <v>0.97</v>
      </c>
      <c r="H14" s="28">
        <f>INDEX([2]Sheet1!H$25:H$53,MATCH($B14,'[3]Extrapolated Data - Blue'!$E$3:$E$31,0),1)</f>
        <v>0.97101000000000004</v>
      </c>
      <c r="I14" s="28">
        <f>INDEX([2]Sheet1!I$25:I$53,MATCH($B14,'[3]Extrapolated Data - Blue'!$E$3:$E$31,0),1)</f>
        <v>0.97197999999999996</v>
      </c>
      <c r="J14" s="28">
        <f>INDEX([2]Sheet1!J$25:J$53,MATCH($B14,'[3]Extrapolated Data - Blue'!$E$3:$E$31,0),1)</f>
        <v>0.97501000000000004</v>
      </c>
      <c r="K14" s="28">
        <f>INDEX([2]Sheet1!K$25:K$53,MATCH($B14,'[3]Extrapolated Data - Blue'!$E$3:$E$31,0),1)</f>
        <v>0.97699000000000003</v>
      </c>
      <c r="L14" s="28">
        <f>INDEX([2]Sheet1!L$25:L$53,MATCH($B14,'[3]Extrapolated Data - Blue'!$E$3:$E$31,0),1)</f>
        <v>0.98001000000000005</v>
      </c>
      <c r="M14" s="28">
        <f>INDEX([2]Sheet1!M$25:M$53,MATCH($B14,'[3]Extrapolated Data - Blue'!$E$3:$E$31,0),1)</f>
        <v>0.97501000000000004</v>
      </c>
      <c r="N14" s="28">
        <f>INDEX([2]Sheet1!N$25:N$53,MATCH($B14,'[3]Extrapolated Data - Blue'!$E$3:$E$31,0),1)</f>
        <v>0.97</v>
      </c>
      <c r="O14" s="28">
        <f>INDEX([2]Sheet1!O$25:O$53,MATCH($B14,'[3]Extrapolated Data - Blue'!$E$3:$E$31,0),1)</f>
        <v>0.96001999999999998</v>
      </c>
      <c r="P14" s="28">
        <f>INDEX([2]Sheet1!P$25:P$53,MATCH($B14,'[3]Extrapolated Data - Blue'!$E$3:$E$31,0),1)</f>
        <v>0.94</v>
      </c>
      <c r="Q14" s="28">
        <f>INDEX([2]Sheet1!Q$25:Q$53,MATCH($B14,'[3]Extrapolated Data - Blue'!$E$3:$E$31,0),1)</f>
        <v>0.91</v>
      </c>
      <c r="R14" s="28">
        <f>INDEX([2]Sheet1!R$25:R$53,MATCH($B14,'[3]Extrapolated Data - Blue'!$E$3:$E$31,0),1)</f>
        <v>0.89998999999999996</v>
      </c>
      <c r="S14" s="28">
        <f>INDEX([2]Sheet1!S$25:S$53,MATCH($B14,'[3]Extrapolated Data - Blue'!$E$3:$E$31,0),1)</f>
        <v>0.89998999999999996</v>
      </c>
    </row>
    <row r="15" spans="1:19" ht="15" customHeight="1" x14ac:dyDescent="0.25">
      <c r="A15" s="53"/>
      <c r="B15" s="12">
        <f>'Fuel Pressure Multiplier 1'!J6</f>
        <v>8</v>
      </c>
      <c r="C15" s="28">
        <f>INDEX([2]Sheet1!C$25:C$53,MATCH($B15,'[3]Extrapolated Data - Blue'!$E$3:$E$31,0),1)</f>
        <v>0.96499999999999997</v>
      </c>
      <c r="D15" s="28">
        <f>INDEX([2]Sheet1!D$25:D$53,MATCH($B15,'[3]Extrapolated Data - Blue'!$E$3:$E$31,0),1)</f>
        <v>0.96750000000000003</v>
      </c>
      <c r="E15" s="28">
        <f>INDEX([2]Sheet1!E$25:E$53,MATCH($B15,'[3]Extrapolated Data - Blue'!$E$3:$E$31,0),1)</f>
        <v>0.97</v>
      </c>
      <c r="F15" s="28">
        <f>INDEX([2]Sheet1!F$25:F$53,MATCH($B15,'[3]Extrapolated Data - Blue'!$E$3:$E$31,0),1)</f>
        <v>0.97</v>
      </c>
      <c r="G15" s="28">
        <f>INDEX([2]Sheet1!G$25:G$53,MATCH($B15,'[3]Extrapolated Data - Blue'!$E$3:$E$31,0),1)</f>
        <v>0.97197999999999996</v>
      </c>
      <c r="H15" s="28">
        <f>INDEX([2]Sheet1!H$25:H$53,MATCH($B15,'[3]Extrapolated Data - Blue'!$E$3:$E$31,0),1)</f>
        <v>0.97299000000000002</v>
      </c>
      <c r="I15" s="28">
        <f>INDEX([2]Sheet1!I$25:I$53,MATCH($B15,'[3]Extrapolated Data - Blue'!$E$3:$E$31,0),1)</f>
        <v>0.97501000000000004</v>
      </c>
      <c r="J15" s="28">
        <f>INDEX([2]Sheet1!J$25:J$53,MATCH($B15,'[3]Extrapolated Data - Blue'!$E$3:$E$31,0),1)</f>
        <v>0.98001000000000005</v>
      </c>
      <c r="K15" s="28">
        <f>INDEX([2]Sheet1!K$25:K$53,MATCH($B15,'[3]Extrapolated Data - Blue'!$E$3:$E$31,0),1)</f>
        <v>0.98001000000000005</v>
      </c>
      <c r="L15" s="28">
        <f>INDEX([2]Sheet1!L$25:L$53,MATCH($B15,'[3]Extrapolated Data - Blue'!$E$3:$E$31,0),1)</f>
        <v>0.98001000000000005</v>
      </c>
      <c r="M15" s="28">
        <f>INDEX([2]Sheet1!M$25:M$53,MATCH($B15,'[3]Extrapolated Data - Blue'!$E$3:$E$31,0),1)</f>
        <v>0.97750999999999999</v>
      </c>
      <c r="N15" s="28">
        <f>INDEX([2]Sheet1!N$25:N$53,MATCH($B15,'[3]Extrapolated Data - Blue'!$E$3:$E$31,0),1)</f>
        <v>0.97501000000000004</v>
      </c>
      <c r="O15" s="28">
        <f>INDEX([2]Sheet1!O$25:O$53,MATCH($B15,'[3]Extrapolated Data - Blue'!$E$3:$E$31,0),1)</f>
        <v>0.97</v>
      </c>
      <c r="P15" s="28">
        <f>INDEX([2]Sheet1!P$25:P$53,MATCH($B15,'[3]Extrapolated Data - Blue'!$E$3:$E$31,0),1)</f>
        <v>0.95001000000000002</v>
      </c>
      <c r="Q15" s="28">
        <f>INDEX([2]Sheet1!Q$25:Q$53,MATCH($B15,'[3]Extrapolated Data - Blue'!$E$3:$E$31,0),1)</f>
        <v>0.92998999999999998</v>
      </c>
      <c r="R15" s="28">
        <f>INDEX([2]Sheet1!R$25:R$53,MATCH($B15,'[3]Extrapolated Data - Blue'!$E$3:$E$31,0),1)</f>
        <v>0.92000999999999999</v>
      </c>
      <c r="S15" s="28">
        <f>INDEX([2]Sheet1!S$25:S$53,MATCH($B15,'[3]Extrapolated Data - Blue'!$E$3:$E$31,0),1)</f>
        <v>0.92000999999999999</v>
      </c>
    </row>
    <row r="16" spans="1:19" ht="15" customHeight="1" x14ac:dyDescent="0.25">
      <c r="A16" s="53"/>
      <c r="B16" s="12">
        <f>'Fuel Pressure Multiplier 1'!K6</f>
        <v>9</v>
      </c>
      <c r="C16" s="28">
        <f>INDEX([2]Sheet1!C$25:C$53,MATCH($B16,'[3]Extrapolated Data - Blue'!$E$3:$E$31,0),1)</f>
        <v>0.97250000000000003</v>
      </c>
      <c r="D16" s="28">
        <f>INDEX([2]Sheet1!D$25:D$53,MATCH($B16,'[3]Extrapolated Data - Blue'!$E$3:$E$31,0),1)</f>
        <v>0.97375</v>
      </c>
      <c r="E16" s="28">
        <f>INDEX([2]Sheet1!E$25:E$53,MATCH($B16,'[3]Extrapolated Data - Blue'!$E$3:$E$31,0),1)</f>
        <v>0.97501000000000004</v>
      </c>
      <c r="F16" s="28">
        <f>INDEX([2]Sheet1!F$25:F$53,MATCH($B16,'[3]Extrapolated Data - Blue'!$E$3:$E$31,0),1)</f>
        <v>0.97501000000000004</v>
      </c>
      <c r="G16" s="28">
        <f>INDEX([2]Sheet1!G$25:G$53,MATCH($B16,'[3]Extrapolated Data - Blue'!$E$3:$E$31,0),1)</f>
        <v>0.97724999999999995</v>
      </c>
      <c r="H16" s="28">
        <f>INDEX([2]Sheet1!H$25:H$53,MATCH($B16,'[3]Extrapolated Data - Blue'!$E$3:$E$31,0),1)</f>
        <v>0.97850000000000004</v>
      </c>
      <c r="I16" s="28">
        <f>INDEX([2]Sheet1!I$25:I$53,MATCH($B16,'[3]Extrapolated Data - Blue'!$E$3:$E$31,0),1)</f>
        <v>0.98</v>
      </c>
      <c r="J16" s="28">
        <f>INDEX([2]Sheet1!J$25:J$53,MATCH($B16,'[3]Extrapolated Data - Blue'!$E$3:$E$31,0),1)</f>
        <v>0.98250000000000004</v>
      </c>
      <c r="K16" s="28">
        <f>INDEX([2]Sheet1!K$25:K$53,MATCH($B16,'[3]Extrapolated Data - Blue'!$E$3:$E$31,0),1)</f>
        <v>0.98375000000000001</v>
      </c>
      <c r="L16" s="28">
        <f>INDEX([2]Sheet1!L$25:L$53,MATCH($B16,'[3]Extrapolated Data - Blue'!$E$3:$E$31,0),1)</f>
        <v>0.98250000000000004</v>
      </c>
      <c r="M16" s="28">
        <f>INDEX([2]Sheet1!M$25:M$53,MATCH($B16,'[3]Extrapolated Data - Blue'!$E$3:$E$31,0),1)</f>
        <v>0.98224999999999996</v>
      </c>
      <c r="N16" s="28">
        <f>INDEX([2]Sheet1!N$25:N$53,MATCH($B16,'[3]Extrapolated Data - Blue'!$E$3:$E$31,0),1)</f>
        <v>0.98</v>
      </c>
      <c r="O16" s="28">
        <f>INDEX([2]Sheet1!O$25:O$53,MATCH($B16,'[3]Extrapolated Data - Blue'!$E$3:$E$31,0),1)</f>
        <v>0.97748999999999997</v>
      </c>
      <c r="P16" s="28">
        <f>INDEX([2]Sheet1!P$25:P$53,MATCH($B16,'[3]Extrapolated Data - Blue'!$E$3:$E$31,0),1)</f>
        <v>0.96250999999999998</v>
      </c>
      <c r="Q16" s="28">
        <f>INDEX([2]Sheet1!Q$25:Q$53,MATCH($B16,'[3]Extrapolated Data - Blue'!$E$3:$E$31,0),1)</f>
        <v>0.94</v>
      </c>
      <c r="R16" s="28">
        <f>INDEX([2]Sheet1!R$25:R$53,MATCH($B16,'[3]Extrapolated Data - Blue'!$E$3:$E$31,0),1)</f>
        <v>0.93001</v>
      </c>
      <c r="S16" s="28">
        <f>INDEX([2]Sheet1!S$25:S$53,MATCH($B16,'[3]Extrapolated Data - Blue'!$E$3:$E$31,0),1)</f>
        <v>0.93001</v>
      </c>
    </row>
    <row r="17" spans="1:19" ht="15" customHeight="1" x14ac:dyDescent="0.25">
      <c r="A17" s="53"/>
      <c r="B17" s="12">
        <f>'Fuel Pressure Multiplier 1'!L6</f>
        <v>10</v>
      </c>
      <c r="C17" s="28">
        <f>INDEX([2]Sheet1!C$25:C$53,MATCH($B17,'[3]Extrapolated Data - Blue'!$E$3:$E$31,0),1)</f>
        <v>0.98001000000000005</v>
      </c>
      <c r="D17" s="28">
        <f>INDEX([2]Sheet1!D$25:D$53,MATCH($B17,'[3]Extrapolated Data - Blue'!$E$3:$E$31,0),1)</f>
        <v>0.98001000000000005</v>
      </c>
      <c r="E17" s="28">
        <f>INDEX([2]Sheet1!E$25:E$53,MATCH($B17,'[3]Extrapolated Data - Blue'!$E$3:$E$31,0),1)</f>
        <v>0.98001000000000005</v>
      </c>
      <c r="F17" s="28">
        <f>INDEX([2]Sheet1!F$25:F$53,MATCH($B17,'[3]Extrapolated Data - Blue'!$E$3:$E$31,0),1)</f>
        <v>0.98001000000000005</v>
      </c>
      <c r="G17" s="28">
        <f>INDEX([2]Sheet1!G$25:G$53,MATCH($B17,'[3]Extrapolated Data - Blue'!$E$3:$E$31,0),1)</f>
        <v>0.98250999999999999</v>
      </c>
      <c r="H17" s="28">
        <f>INDEX([2]Sheet1!H$25:H$53,MATCH($B17,'[3]Extrapolated Data - Blue'!$E$3:$E$31,0),1)</f>
        <v>0.98401000000000005</v>
      </c>
      <c r="I17" s="28">
        <f>INDEX([2]Sheet1!I$25:I$53,MATCH($B17,'[3]Extrapolated Data - Blue'!$E$3:$E$31,0),1)</f>
        <v>0.98499000000000003</v>
      </c>
      <c r="J17" s="28">
        <f>INDEX([2]Sheet1!J$25:J$53,MATCH($B17,'[3]Extrapolated Data - Blue'!$E$3:$E$31,0),1)</f>
        <v>0.98499000000000003</v>
      </c>
      <c r="K17" s="28">
        <f>INDEX([2]Sheet1!K$25:K$53,MATCH($B17,'[3]Extrapolated Data - Blue'!$E$3:$E$31,0),1)</f>
        <v>0.98748999999999998</v>
      </c>
      <c r="L17" s="28">
        <f>INDEX([2]Sheet1!L$25:L$53,MATCH($B17,'[3]Extrapolated Data - Blue'!$E$3:$E$31,0),1)</f>
        <v>0.98499000000000003</v>
      </c>
      <c r="M17" s="28">
        <f>INDEX([2]Sheet1!M$25:M$53,MATCH($B17,'[3]Extrapolated Data - Blue'!$E$3:$E$31,0),1)</f>
        <v>0.98699999999999999</v>
      </c>
      <c r="N17" s="28">
        <f>INDEX([2]Sheet1!N$25:N$53,MATCH($B17,'[3]Extrapolated Data - Blue'!$E$3:$E$31,0),1)</f>
        <v>0.98499000000000003</v>
      </c>
      <c r="O17" s="28">
        <f>INDEX([2]Sheet1!O$25:O$53,MATCH($B17,'[3]Extrapolated Data - Blue'!$E$3:$E$31,0),1)</f>
        <v>0.98499000000000003</v>
      </c>
      <c r="P17" s="28">
        <f>INDEX([2]Sheet1!P$25:P$53,MATCH($B17,'[3]Extrapolated Data - Blue'!$E$3:$E$31,0),1)</f>
        <v>0.97501000000000004</v>
      </c>
      <c r="Q17" s="28">
        <f>INDEX([2]Sheet1!Q$25:Q$53,MATCH($B17,'[3]Extrapolated Data - Blue'!$E$3:$E$31,0),1)</f>
        <v>0.95001000000000002</v>
      </c>
      <c r="R17" s="28">
        <f>INDEX([2]Sheet1!R$25:R$53,MATCH($B17,'[3]Extrapolated Data - Blue'!$E$3:$E$31,0),1)</f>
        <v>0.94</v>
      </c>
      <c r="S17" s="28">
        <f>INDEX([2]Sheet1!S$25:S$53,MATCH($B17,'[3]Extrapolated Data - Blue'!$E$3:$E$31,0),1)</f>
        <v>0.94</v>
      </c>
    </row>
    <row r="18" spans="1:19" ht="15" customHeight="1" x14ac:dyDescent="0.25">
      <c r="A18" s="53"/>
      <c r="B18" s="12">
        <f>'Fuel Pressure Multiplier 1'!M6</f>
        <v>11</v>
      </c>
      <c r="C18" s="28">
        <f>INDEX([2]Sheet1!C$25:C$53,MATCH($B18,'[3]Extrapolated Data - Blue'!$E$3:$E$31,0),1)</f>
        <v>0.99000999999999995</v>
      </c>
      <c r="D18" s="28">
        <f>INDEX([2]Sheet1!D$25:D$53,MATCH($B18,'[3]Extrapolated Data - Blue'!$E$3:$E$31,0),1)</f>
        <v>0.99000999999999995</v>
      </c>
      <c r="E18" s="28">
        <f>INDEX([2]Sheet1!E$25:E$53,MATCH($B18,'[3]Extrapolated Data - Blue'!$E$3:$E$31,0),1)</f>
        <v>0.99000999999999995</v>
      </c>
      <c r="F18" s="28">
        <f>INDEX([2]Sheet1!F$25:F$53,MATCH($B18,'[3]Extrapolated Data - Blue'!$E$3:$E$31,0),1)</f>
        <v>0.99000999999999995</v>
      </c>
      <c r="G18" s="28">
        <f>INDEX([2]Sheet1!G$25:G$53,MATCH($B18,'[3]Extrapolated Data - Blue'!$E$3:$E$31,0),1)</f>
        <v>0.99126000000000003</v>
      </c>
      <c r="H18" s="28">
        <f>INDEX([2]Sheet1!H$25:H$53,MATCH($B18,'[3]Extrapolated Data - Blue'!$E$3:$E$31,0),1)</f>
        <v>0.99251</v>
      </c>
      <c r="I18" s="28">
        <f>INDEX([2]Sheet1!I$25:I$53,MATCH($B18,'[3]Extrapolated Data - Blue'!$E$3:$E$31,0),1)</f>
        <v>0.99299999999999999</v>
      </c>
      <c r="J18" s="28">
        <f>INDEX([2]Sheet1!J$25:J$53,MATCH($B18,'[3]Extrapolated Data - Blue'!$E$3:$E$31,0),1)</f>
        <v>0.99299999999999999</v>
      </c>
      <c r="K18" s="28">
        <f>INDEX([2]Sheet1!K$25:K$53,MATCH($B18,'[3]Extrapolated Data - Blue'!$E$3:$E$31,0),1)</f>
        <v>0.99424999999999997</v>
      </c>
      <c r="L18" s="28">
        <f>INDEX([2]Sheet1!L$25:L$53,MATCH($B18,'[3]Extrapolated Data - Blue'!$E$3:$E$31,0),1)</f>
        <v>0.99350000000000005</v>
      </c>
      <c r="M18" s="28">
        <f>INDEX([2]Sheet1!M$25:M$53,MATCH($B18,'[3]Extrapolated Data - Blue'!$E$3:$E$31,0),1)</f>
        <v>0.99451000000000001</v>
      </c>
      <c r="N18" s="28">
        <f>INDEX([2]Sheet1!N$25:N$53,MATCH($B18,'[3]Extrapolated Data - Blue'!$E$3:$E$31,0),1)</f>
        <v>0.99399000000000004</v>
      </c>
      <c r="O18" s="28">
        <f>INDEX([2]Sheet1!O$25:O$53,MATCH($B18,'[3]Extrapolated Data - Blue'!$E$3:$E$31,0),1)</f>
        <v>0.98999000000000004</v>
      </c>
      <c r="P18" s="28">
        <f>INDEX([2]Sheet1!P$25:P$53,MATCH($B18,'[3]Extrapolated Data - Blue'!$E$3:$E$31,0),1)</f>
        <v>0.98250000000000004</v>
      </c>
      <c r="Q18" s="28">
        <f>INDEX([2]Sheet1!Q$25:Q$53,MATCH($B18,'[3]Extrapolated Data - Blue'!$E$3:$E$31,0),1)</f>
        <v>0.95625000000000004</v>
      </c>
      <c r="R18" s="28">
        <f>INDEX([2]Sheet1!R$25:R$53,MATCH($B18,'[3]Extrapolated Data - Blue'!$E$3:$E$31,0),1)</f>
        <v>0.94749000000000005</v>
      </c>
      <c r="S18" s="28">
        <f>INDEX([2]Sheet1!S$25:S$53,MATCH($B18,'[3]Extrapolated Data - Blue'!$E$3:$E$31,0),1)</f>
        <v>0.94749000000000005</v>
      </c>
    </row>
    <row r="19" spans="1:19" ht="15" customHeight="1" x14ac:dyDescent="0.25">
      <c r="A19" s="53"/>
      <c r="B19" s="12">
        <f>'Fuel Pressure Multiplier 1'!N6</f>
        <v>12</v>
      </c>
      <c r="C19" s="28">
        <f>INDEX([2]Sheet1!C$25:C$53,MATCH($B19,'[3]Extrapolated Data - Blue'!$E$3:$E$31,0),1)</f>
        <v>1</v>
      </c>
      <c r="D19" s="28">
        <f>INDEX([2]Sheet1!D$25:D$53,MATCH($B19,'[3]Extrapolated Data - Blue'!$E$3:$E$31,0),1)</f>
        <v>1</v>
      </c>
      <c r="E19" s="28">
        <f>INDEX([2]Sheet1!E$25:E$53,MATCH($B19,'[3]Extrapolated Data - Blue'!$E$3:$E$31,0),1)</f>
        <v>1</v>
      </c>
      <c r="F19" s="28">
        <f>INDEX([2]Sheet1!F$25:F$53,MATCH($B19,'[3]Extrapolated Data - Blue'!$E$3:$E$31,0),1)</f>
        <v>1</v>
      </c>
      <c r="G19" s="28">
        <f>INDEX([2]Sheet1!G$25:G$53,MATCH($B19,'[3]Extrapolated Data - Blue'!$E$3:$E$31,0),1)</f>
        <v>1</v>
      </c>
      <c r="H19" s="28">
        <f>INDEX([2]Sheet1!H$25:H$53,MATCH($B19,'[3]Extrapolated Data - Blue'!$E$3:$E$31,0),1)</f>
        <v>1.00101</v>
      </c>
      <c r="I19" s="28">
        <f>INDEX([2]Sheet1!I$25:I$53,MATCH($B19,'[3]Extrapolated Data - Blue'!$E$3:$E$31,0),1)</f>
        <v>1.00101</v>
      </c>
      <c r="J19" s="28">
        <f>INDEX([2]Sheet1!J$25:J$53,MATCH($B19,'[3]Extrapolated Data - Blue'!$E$3:$E$31,0),1)</f>
        <v>1.00101</v>
      </c>
      <c r="K19" s="28">
        <f>INDEX([2]Sheet1!K$25:K$53,MATCH($B19,'[3]Extrapolated Data - Blue'!$E$3:$E$31,0),1)</f>
        <v>1.00101</v>
      </c>
      <c r="L19" s="28">
        <f>INDEX([2]Sheet1!L$25:L$53,MATCH($B19,'[3]Extrapolated Data - Blue'!$E$3:$E$31,0),1)</f>
        <v>1.0020100000000001</v>
      </c>
      <c r="M19" s="28">
        <f>INDEX([2]Sheet1!M$25:M$53,MATCH($B19,'[3]Extrapolated Data - Blue'!$E$3:$E$31,0),1)</f>
        <v>1.0020100000000001</v>
      </c>
      <c r="N19" s="28">
        <f>INDEX([2]Sheet1!N$25:N$53,MATCH($B19,'[3]Extrapolated Data - Blue'!$E$3:$E$31,0),1)</f>
        <v>1.00299</v>
      </c>
      <c r="O19" s="28">
        <f>INDEX([2]Sheet1!O$25:O$53,MATCH($B19,'[3]Extrapolated Data - Blue'!$E$3:$E$31,0),1)</f>
        <v>0.995</v>
      </c>
      <c r="P19" s="28">
        <f>INDEX([2]Sheet1!P$25:P$53,MATCH($B19,'[3]Extrapolated Data - Blue'!$E$3:$E$31,0),1)</f>
        <v>0.98999000000000004</v>
      </c>
      <c r="Q19" s="28">
        <f>INDEX([2]Sheet1!Q$25:Q$53,MATCH($B19,'[3]Extrapolated Data - Blue'!$E$3:$E$31,0),1)</f>
        <v>0.96248999999999996</v>
      </c>
      <c r="R19" s="28">
        <f>INDEX([2]Sheet1!R$25:R$53,MATCH($B19,'[3]Extrapolated Data - Blue'!$E$3:$E$31,0),1)</f>
        <v>0.95499000000000001</v>
      </c>
      <c r="S19" s="28">
        <f>INDEX([2]Sheet1!S$25:S$53,MATCH($B19,'[3]Extrapolated Data - Blue'!$E$3:$E$31,0),1)</f>
        <v>0.95499000000000001</v>
      </c>
    </row>
    <row r="20" spans="1:19" ht="15" customHeight="1" x14ac:dyDescent="0.25">
      <c r="A20" s="53"/>
      <c r="B20" s="12">
        <f>'Fuel Pressure Multiplier 1'!O6</f>
        <v>13</v>
      </c>
      <c r="C20" s="28">
        <f>INDEX([2]Sheet1!C$25:C$53,MATCH($B20,'[3]Extrapolated Data - Blue'!$E$3:$E$31,0),1)</f>
        <v>1</v>
      </c>
      <c r="D20" s="28">
        <f>INDEX([2]Sheet1!D$25:D$53,MATCH($B20,'[3]Extrapolated Data - Blue'!$E$3:$E$31,0),1)</f>
        <v>1</v>
      </c>
      <c r="E20" s="28">
        <f>INDEX([2]Sheet1!E$25:E$53,MATCH($B20,'[3]Extrapolated Data - Blue'!$E$3:$E$31,0),1)</f>
        <v>1</v>
      </c>
      <c r="F20" s="28">
        <f>INDEX([2]Sheet1!F$25:F$53,MATCH($B20,'[3]Extrapolated Data - Blue'!$E$3:$E$31,0),1)</f>
        <v>1</v>
      </c>
      <c r="G20" s="28">
        <f>INDEX([2]Sheet1!G$25:G$53,MATCH($B20,'[3]Extrapolated Data - Blue'!$E$3:$E$31,0),1)</f>
        <v>1</v>
      </c>
      <c r="H20" s="28">
        <f>INDEX([2]Sheet1!H$25:H$53,MATCH($B20,'[3]Extrapolated Data - Blue'!$E$3:$E$31,0),1)</f>
        <v>1.00101</v>
      </c>
      <c r="I20" s="28">
        <f>INDEX([2]Sheet1!I$25:I$53,MATCH($B20,'[3]Extrapolated Data - Blue'!$E$3:$E$31,0),1)</f>
        <v>1.00301</v>
      </c>
      <c r="J20" s="28">
        <f>INDEX([2]Sheet1!J$25:J$53,MATCH($B20,'[3]Extrapolated Data - Blue'!$E$3:$E$31,0),1)</f>
        <v>1.0055099999999999</v>
      </c>
      <c r="K20" s="28">
        <f>INDEX([2]Sheet1!K$25:K$53,MATCH($B20,'[3]Extrapolated Data - Blue'!$E$3:$E$31,0),1)</f>
        <v>1.0069999999999999</v>
      </c>
      <c r="L20" s="28">
        <f>INDEX([2]Sheet1!L$25:L$53,MATCH($B20,'[3]Extrapolated Data - Blue'!$E$3:$E$31,0),1)</f>
        <v>1.0060100000000001</v>
      </c>
      <c r="M20" s="28">
        <f>INDEX([2]Sheet1!M$25:M$53,MATCH($B20,'[3]Extrapolated Data - Blue'!$E$3:$E$31,0),1)</f>
        <v>1.0044999999999999</v>
      </c>
      <c r="N20" s="28">
        <f>INDEX([2]Sheet1!N$25:N$53,MATCH($B20,'[3]Extrapolated Data - Blue'!$E$3:$E$31,0),1)</f>
        <v>1.00549</v>
      </c>
      <c r="O20" s="28">
        <f>INDEX([2]Sheet1!O$25:O$53,MATCH($B20,'[3]Extrapolated Data - Blue'!$E$3:$E$31,0),1)</f>
        <v>1</v>
      </c>
      <c r="P20" s="28">
        <f>INDEX([2]Sheet1!P$25:P$53,MATCH($B20,'[3]Extrapolated Data - Blue'!$E$3:$E$31,0),1)</f>
        <v>0.995</v>
      </c>
      <c r="Q20" s="28">
        <f>INDEX([2]Sheet1!Q$25:Q$53,MATCH($B20,'[3]Extrapolated Data - Blue'!$E$3:$E$31,0),1)</f>
        <v>0.97124999999999995</v>
      </c>
      <c r="R20" s="28">
        <f>INDEX([2]Sheet1!R$25:R$53,MATCH($B20,'[3]Extrapolated Data - Blue'!$E$3:$E$31,0),1)</f>
        <v>0.96248999999999996</v>
      </c>
      <c r="S20" s="28">
        <f>INDEX([2]Sheet1!S$25:S$53,MATCH($B20,'[3]Extrapolated Data - Blue'!$E$3:$E$31,0),1)</f>
        <v>0.96248999999999996</v>
      </c>
    </row>
    <row r="21" spans="1:19" ht="15" customHeight="1" x14ac:dyDescent="0.25">
      <c r="A21" s="53"/>
      <c r="B21" s="12">
        <f>'Fuel Pressure Multiplier 1'!P6</f>
        <v>15</v>
      </c>
      <c r="C21" s="28">
        <f>INDEX([2]Sheet1!C$25:C$53,MATCH($B21,'[3]Extrapolated Data - Blue'!$E$3:$E$31,0),1)</f>
        <v>1</v>
      </c>
      <c r="D21" s="28">
        <f>INDEX([2]Sheet1!D$25:D$53,MATCH($B21,'[3]Extrapolated Data - Blue'!$E$3:$E$31,0),1)</f>
        <v>1</v>
      </c>
      <c r="E21" s="28">
        <f>INDEX([2]Sheet1!E$25:E$53,MATCH($B21,'[3]Extrapolated Data - Blue'!$E$3:$E$31,0),1)</f>
        <v>1</v>
      </c>
      <c r="F21" s="28">
        <f>INDEX([2]Sheet1!F$25:F$53,MATCH($B21,'[3]Extrapolated Data - Blue'!$E$3:$E$31,0),1)</f>
        <v>1</v>
      </c>
      <c r="G21" s="28">
        <f>INDEX([2]Sheet1!G$25:G$53,MATCH($B21,'[3]Extrapolated Data - Blue'!$E$3:$E$31,0),1)</f>
        <v>1</v>
      </c>
      <c r="H21" s="28">
        <f>INDEX([2]Sheet1!H$25:H$53,MATCH($B21,'[3]Extrapolated Data - Blue'!$E$3:$E$31,0),1)</f>
        <v>1.0004999999999999</v>
      </c>
      <c r="I21" s="28">
        <f>INDEX([2]Sheet1!I$25:I$53,MATCH($B21,'[3]Extrapolated Data - Blue'!$E$3:$E$31,0),1)</f>
        <v>1.0024999999999999</v>
      </c>
      <c r="J21" s="28">
        <f>INDEX([2]Sheet1!J$25:J$53,MATCH($B21,'[3]Extrapolated Data - Blue'!$E$3:$E$31,0),1)</f>
        <v>1.0060100000000001</v>
      </c>
      <c r="K21" s="28">
        <f>INDEX([2]Sheet1!K$25:K$53,MATCH($B21,'[3]Extrapolated Data - Blue'!$E$3:$E$31,0),1)</f>
        <v>1.0089999999999999</v>
      </c>
      <c r="L21" s="28">
        <f>INDEX([2]Sheet1!L$25:L$53,MATCH($B21,'[3]Extrapolated Data - Blue'!$E$3:$E$31,0),1)</f>
        <v>1.0082599999999999</v>
      </c>
      <c r="M21" s="28">
        <f>INDEX([2]Sheet1!M$25:M$53,MATCH($B21,'[3]Extrapolated Data - Blue'!$E$3:$E$31,0),1)</f>
        <v>1.00949</v>
      </c>
      <c r="N21" s="28">
        <f>INDEX([2]Sheet1!N$25:N$53,MATCH($B21,'[3]Extrapolated Data - Blue'!$E$3:$E$31,0),1)</f>
        <v>1.0139899999999999</v>
      </c>
      <c r="O21" s="28">
        <f>INDEX([2]Sheet1!O$25:O$53,MATCH($B21,'[3]Extrapolated Data - Blue'!$E$3:$E$31,0),1)</f>
        <v>1.0109999999999999</v>
      </c>
      <c r="P21" s="28">
        <f>INDEX([2]Sheet1!P$25:P$53,MATCH($B21,'[3]Extrapolated Data - Blue'!$E$3:$E$31,0),1)</f>
        <v>1.0049999999999999</v>
      </c>
      <c r="Q21" s="28">
        <f>INDEX([2]Sheet1!Q$25:Q$53,MATCH($B21,'[3]Extrapolated Data - Blue'!$E$3:$E$31,0),1)</f>
        <v>0.99000999999999995</v>
      </c>
      <c r="R21" s="28">
        <f>INDEX([2]Sheet1!R$25:R$53,MATCH($B21,'[3]Extrapolated Data - Blue'!$E$3:$E$31,0),1)</f>
        <v>0.97748999999999997</v>
      </c>
      <c r="S21" s="28">
        <f>INDEX([2]Sheet1!S$25:S$53,MATCH($B21,'[3]Extrapolated Data - Blue'!$E$3:$E$31,0),1)</f>
        <v>0.97748999999999997</v>
      </c>
    </row>
    <row r="22" spans="1:19" ht="15" customHeight="1" x14ac:dyDescent="0.25">
      <c r="A22" s="53"/>
      <c r="B22" s="12">
        <f>'Fuel Pressure Multiplier 1'!Q6</f>
        <v>16</v>
      </c>
      <c r="C22" s="28">
        <f>INDEX([2]Sheet1!C$25:C$53,MATCH($B22,'[3]Extrapolated Data - Blue'!$E$3:$E$31,0),1)</f>
        <v>1</v>
      </c>
      <c r="D22" s="28">
        <f>INDEX([2]Sheet1!D$25:D$53,MATCH($B22,'[3]Extrapolated Data - Blue'!$E$3:$E$31,0),1)</f>
        <v>1</v>
      </c>
      <c r="E22" s="28">
        <f>INDEX([2]Sheet1!E$25:E$53,MATCH($B22,'[3]Extrapolated Data - Blue'!$E$3:$E$31,0),1)</f>
        <v>1</v>
      </c>
      <c r="F22" s="28">
        <f>INDEX([2]Sheet1!F$25:F$53,MATCH($B22,'[3]Extrapolated Data - Blue'!$E$3:$E$31,0),1)</f>
        <v>1</v>
      </c>
      <c r="G22" s="28">
        <f>INDEX([2]Sheet1!G$25:G$53,MATCH($B22,'[3]Extrapolated Data - Blue'!$E$3:$E$31,0),1)</f>
        <v>1</v>
      </c>
      <c r="H22" s="28">
        <f>INDEX([2]Sheet1!H$25:H$53,MATCH($B22,'[3]Extrapolated Data - Blue'!$E$3:$E$31,0),1)</f>
        <v>1</v>
      </c>
      <c r="I22" s="28">
        <f>INDEX([2]Sheet1!I$25:I$53,MATCH($B22,'[3]Extrapolated Data - Blue'!$E$3:$E$31,0),1)</f>
        <v>1</v>
      </c>
      <c r="J22" s="28">
        <f>INDEX([2]Sheet1!J$25:J$53,MATCH($B22,'[3]Extrapolated Data - Blue'!$E$3:$E$31,0),1)</f>
        <v>1.0020100000000001</v>
      </c>
      <c r="K22" s="28">
        <f>INDEX([2]Sheet1!K$25:K$53,MATCH($B22,'[3]Extrapolated Data - Blue'!$E$3:$E$31,0),1)</f>
        <v>1.0049999999999999</v>
      </c>
      <c r="L22" s="28">
        <f>INDEX([2]Sheet1!L$25:L$53,MATCH($B22,'[3]Extrapolated Data - Blue'!$E$3:$E$31,0),1)</f>
        <v>1.0065</v>
      </c>
      <c r="M22" s="28">
        <f>INDEX([2]Sheet1!M$25:M$53,MATCH($B22,'[3]Extrapolated Data - Blue'!$E$3:$E$31,0),1)</f>
        <v>1.0119899999999999</v>
      </c>
      <c r="N22" s="28">
        <f>INDEX([2]Sheet1!N$25:N$53,MATCH($B22,'[3]Extrapolated Data - Blue'!$E$3:$E$31,0),1)</f>
        <v>1.01999</v>
      </c>
      <c r="O22" s="28">
        <f>INDEX([2]Sheet1!O$25:O$53,MATCH($B22,'[3]Extrapolated Data - Blue'!$E$3:$E$31,0),1)</f>
        <v>1.0169999999999999</v>
      </c>
      <c r="P22" s="28">
        <f>INDEX([2]Sheet1!P$25:P$53,MATCH($B22,'[3]Extrapolated Data - Blue'!$E$3:$E$31,0),1)</f>
        <v>1.0100100000000001</v>
      </c>
      <c r="Q22" s="28">
        <f>INDEX([2]Sheet1!Q$25:Q$53,MATCH($B22,'[3]Extrapolated Data - Blue'!$E$3:$E$31,0),1)</f>
        <v>1</v>
      </c>
      <c r="R22" s="28">
        <f>INDEX([2]Sheet1!R$25:R$53,MATCH($B22,'[3]Extrapolated Data - Blue'!$E$3:$E$31,0),1)</f>
        <v>0.98499000000000003</v>
      </c>
      <c r="S22" s="28">
        <f>INDEX([2]Sheet1!S$25:S$53,MATCH($B22,'[3]Extrapolated Data - Blue'!$E$3:$E$31,0),1)</f>
        <v>0.98499000000000003</v>
      </c>
    </row>
    <row r="23" spans="1:19" ht="15" customHeight="1" x14ac:dyDescent="0.25">
      <c r="A23" s="54"/>
      <c r="B23" s="12">
        <f>'Fuel Pressure Multiplier 1'!R6</f>
        <v>21</v>
      </c>
      <c r="C23" s="28">
        <f>INDEX([2]Sheet1!C$25:C$53,MATCH($B23,'[3]Extrapolated Data - Blue'!$E$3:$E$31,0),1)</f>
        <v>1</v>
      </c>
      <c r="D23" s="28">
        <f>INDEX([2]Sheet1!D$25:D$53,MATCH($B23,'[3]Extrapolated Data - Blue'!$E$3:$E$31,0),1)</f>
        <v>1</v>
      </c>
      <c r="E23" s="28">
        <f>INDEX([2]Sheet1!E$25:E$53,MATCH($B23,'[3]Extrapolated Data - Blue'!$E$3:$E$31,0),1)</f>
        <v>1</v>
      </c>
      <c r="F23" s="28">
        <f>INDEX([2]Sheet1!F$25:F$53,MATCH($B23,'[3]Extrapolated Data - Blue'!$E$3:$E$31,0),1)</f>
        <v>1</v>
      </c>
      <c r="G23" s="28">
        <f>INDEX([2]Sheet1!G$25:G$53,MATCH($B23,'[3]Extrapolated Data - Blue'!$E$3:$E$31,0),1)</f>
        <v>1</v>
      </c>
      <c r="H23" s="28">
        <f>INDEX([2]Sheet1!H$25:H$53,MATCH($B23,'[3]Extrapolated Data - Blue'!$E$3:$E$31,0),1)</f>
        <v>1</v>
      </c>
      <c r="I23" s="28">
        <f>INDEX([2]Sheet1!I$25:I$53,MATCH($B23,'[3]Extrapolated Data - Blue'!$E$3:$E$31,0),1)</f>
        <v>1</v>
      </c>
      <c r="J23" s="28">
        <f>INDEX([2]Sheet1!J$25:J$53,MATCH($B23,'[3]Extrapolated Data - Blue'!$E$3:$E$31,0),1)</f>
        <v>1</v>
      </c>
      <c r="K23" s="28">
        <f>INDEX([2]Sheet1!K$25:K$53,MATCH($B23,'[3]Extrapolated Data - Blue'!$E$3:$E$31,0),1)</f>
        <v>1</v>
      </c>
      <c r="L23" s="28">
        <f>INDEX([2]Sheet1!L$25:L$53,MATCH($B23,'[3]Extrapolated Data - Blue'!$E$3:$E$31,0),1)</f>
        <v>1</v>
      </c>
      <c r="M23" s="28">
        <f>INDEX([2]Sheet1!M$25:M$53,MATCH($B23,'[3]Extrapolated Data - Blue'!$E$3:$E$31,0),1)</f>
        <v>1.0033700000000001</v>
      </c>
      <c r="N23" s="28">
        <f>INDEX([2]Sheet1!N$25:N$53,MATCH($B23,'[3]Extrapolated Data - Blue'!$E$3:$E$31,0),1)</f>
        <v>1.0007600000000001</v>
      </c>
      <c r="O23" s="28">
        <f>INDEX([2]Sheet1!O$25:O$53,MATCH($B23,'[3]Extrapolated Data - Blue'!$E$3:$E$31,0),1)</f>
        <v>1</v>
      </c>
      <c r="P23" s="28">
        <f>INDEX([2]Sheet1!P$25:P$53,MATCH($B23,'[3]Extrapolated Data - Blue'!$E$3:$E$31,0),1)</f>
        <v>1</v>
      </c>
      <c r="Q23" s="28">
        <f>INDEX([2]Sheet1!Q$25:Q$53,MATCH($B23,'[3]Extrapolated Data - Blue'!$E$3:$E$31,0),1)</f>
        <v>1</v>
      </c>
      <c r="R23" s="28">
        <f>INDEX([2]Sheet1!R$25:R$53,MATCH($B23,'[3]Extrapolated Data - Blue'!$E$3:$E$31,0),1)</f>
        <v>0.99624999999999997</v>
      </c>
      <c r="S23" s="28">
        <f>INDEX([2]Sheet1!S$25:S$53,MATCH($B23,'[3]Extrapolated Data - Blue'!$E$3:$E$31,0),1)</f>
        <v>0.99624999999999997</v>
      </c>
    </row>
    <row r="24" spans="1:19" ht="15" customHeight="1" x14ac:dyDescent="0.25">
      <c r="A24" s="18"/>
      <c r="B24" s="18"/>
    </row>
    <row r="25" spans="1:19" x14ac:dyDescent="0.25">
      <c r="A25" s="56" t="s">
        <v>1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8"/>
    </row>
    <row r="26" spans="1:19" x14ac:dyDescent="0.25">
      <c r="A26" s="47" t="s">
        <v>63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9"/>
    </row>
  </sheetData>
  <sheetProtection sheet="1" objects="1" scenarios="1"/>
  <mergeCells count="6">
    <mergeCell ref="A26:S26"/>
    <mergeCell ref="C5:S5"/>
    <mergeCell ref="A5:A23"/>
    <mergeCell ref="A1:S3"/>
    <mergeCell ref="A4:S4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8"/>
  <dimension ref="A1:R10"/>
  <sheetViews>
    <sheetView zoomScaleNormal="100" workbookViewId="0">
      <selection activeCell="B7" sqref="B7:J7"/>
    </sheetView>
  </sheetViews>
  <sheetFormatPr defaultRowHeight="15" x14ac:dyDescent="0.25"/>
  <cols>
    <col min="1" max="1" width="10" customWidth="1"/>
    <col min="2" max="17" width="6.5703125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55" t="s">
        <v>81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8" ht="15" customHeight="1" x14ac:dyDescent="0.35">
      <c r="A5" s="11"/>
      <c r="B5" s="59" t="s">
        <v>90</v>
      </c>
      <c r="C5" s="59"/>
      <c r="D5" s="59"/>
      <c r="E5" s="59"/>
      <c r="F5" s="59"/>
      <c r="G5" s="59"/>
      <c r="H5" s="59"/>
      <c r="I5" s="59"/>
      <c r="J5" s="59"/>
      <c r="K5" s="24"/>
      <c r="L5" s="24"/>
      <c r="M5" s="24"/>
      <c r="N5" s="24"/>
      <c r="O5" s="24"/>
      <c r="P5" s="24"/>
      <c r="Q5" s="24"/>
      <c r="R5" s="24"/>
    </row>
    <row r="6" spans="1:18" x14ac:dyDescent="0.25">
      <c r="A6" s="1"/>
      <c r="B6" s="21">
        <v>0</v>
      </c>
      <c r="C6" s="21">
        <f>B6+12.5</f>
        <v>12.5</v>
      </c>
      <c r="D6" s="21">
        <f t="shared" ref="D6:I6" si="0">C6+12.5</f>
        <v>25</v>
      </c>
      <c r="E6" s="21">
        <f t="shared" si="0"/>
        <v>37.5</v>
      </c>
      <c r="F6" s="21">
        <f t="shared" si="0"/>
        <v>50</v>
      </c>
      <c r="G6" s="21">
        <f t="shared" si="0"/>
        <v>62.5</v>
      </c>
      <c r="H6" s="21">
        <f t="shared" si="0"/>
        <v>75</v>
      </c>
      <c r="I6" s="21">
        <f t="shared" si="0"/>
        <v>87.5</v>
      </c>
      <c r="J6" s="21">
        <f>I6+12.5</f>
        <v>100</v>
      </c>
    </row>
    <row r="7" spans="1:18" x14ac:dyDescent="0.25">
      <c r="A7" s="1" t="s">
        <v>38</v>
      </c>
      <c r="B7" s="16">
        <v>1</v>
      </c>
      <c r="C7" s="16">
        <v>1.0050354003906301</v>
      </c>
      <c r="D7" s="16">
        <v>1.0100402832031301</v>
      </c>
      <c r="E7" s="16">
        <v>1.0150146484375</v>
      </c>
      <c r="F7" s="16">
        <v>1.0199890136718801</v>
      </c>
      <c r="G7" s="16">
        <v>1.0249328613281301</v>
      </c>
      <c r="H7" s="16">
        <v>1.0299072265625</v>
      </c>
      <c r="I7" s="16">
        <v>1.0347900390625</v>
      </c>
      <c r="J7" s="16">
        <v>1.0396423339843801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A9:R9"/>
    <mergeCell ref="A10:R10"/>
    <mergeCell ref="B5:J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9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10" bestFit="1" customWidth="1"/>
    <col min="2" max="17" width="6.5703125" bestFit="1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37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21">
        <f>IF('Title Page'!$B$9="L83",'[3]Fuel Rail Pressure Mult. Blue'!B$2,IF('Title Page'!$B$9="L86_LT1",'[3]Fuel Rail Pressure Mult. Blue'!B$6,IF('Title Page'!$B$9="LT4",'[3]Fuel Rail Pressure Mult. Blue'!B$10,0)))</f>
        <v>0.4</v>
      </c>
      <c r="C6" s="21">
        <f>IF('Title Page'!$B$9="L83",'[3]Fuel Rail Pressure Mult. Blue'!C$2,IF('Title Page'!$B$9="L86_LT1",'[3]Fuel Rail Pressure Mult. Blue'!C$6,IF('Title Page'!$B$9="LT4",'[3]Fuel Rail Pressure Mult. Blue'!C$10,0)))</f>
        <v>1</v>
      </c>
      <c r="D6" s="21">
        <f>IF('Title Page'!$B$9="L83",'[3]Fuel Rail Pressure Mult. Blue'!D$2,IF('Title Page'!$B$9="L86_LT1",'[3]Fuel Rail Pressure Mult. Blue'!D$6,IF('Title Page'!$B$9="LT4",'[3]Fuel Rail Pressure Mult. Blue'!D$10,0)))</f>
        <v>2</v>
      </c>
      <c r="E6" s="21">
        <f>IF('Title Page'!$B$9="L83",'[3]Fuel Rail Pressure Mult. Blue'!E$2,IF('Title Page'!$B$9="L86_LT1",'[3]Fuel Rail Pressure Mult. Blue'!E$6,IF('Title Page'!$B$9="LT4",'[3]Fuel Rail Pressure Mult. Blue'!E$10,0)))</f>
        <v>3</v>
      </c>
      <c r="F6" s="21">
        <f>IF('Title Page'!$B$9="L83",'[3]Fuel Rail Pressure Mult. Blue'!F$2,IF('Title Page'!$B$9="L86_LT1",'[3]Fuel Rail Pressure Mult. Blue'!F$6,IF('Title Page'!$B$9="LT4",'[3]Fuel Rail Pressure Mult. Blue'!F$10,0)))</f>
        <v>4</v>
      </c>
      <c r="G6" s="21">
        <f>IF('Title Page'!$B$9="L83",'[3]Fuel Rail Pressure Mult. Blue'!G$2,IF('Title Page'!$B$9="L86_LT1",'[3]Fuel Rail Pressure Mult. Blue'!G$6,IF('Title Page'!$B$9="LT4",'[3]Fuel Rail Pressure Mult. Blue'!G$10,0)))</f>
        <v>5</v>
      </c>
      <c r="H6" s="21">
        <f>IF('Title Page'!$B$9="L83",'[3]Fuel Rail Pressure Mult. Blue'!H$2,IF('Title Page'!$B$9="L86_LT1",'[3]Fuel Rail Pressure Mult. Blue'!H$6,IF('Title Page'!$B$9="LT4",'[3]Fuel Rail Pressure Mult. Blue'!H$10,0)))</f>
        <v>6</v>
      </c>
      <c r="I6" s="21">
        <f>IF('Title Page'!$B$9="L83",'[3]Fuel Rail Pressure Mult. Blue'!I$2,IF('Title Page'!$B$9="L86_LT1",'[3]Fuel Rail Pressure Mult. Blue'!I$6,IF('Title Page'!$B$9="LT4",'[3]Fuel Rail Pressure Mult. Blue'!I$10,0)))</f>
        <v>7</v>
      </c>
      <c r="J6" s="21">
        <f>IF('Title Page'!$B$9="L83",'[3]Fuel Rail Pressure Mult. Blue'!J$2,IF('Title Page'!$B$9="L86_LT1",'[3]Fuel Rail Pressure Mult. Blue'!J$6,IF('Title Page'!$B$9="LT4",'[3]Fuel Rail Pressure Mult. Blue'!J$10,0)))</f>
        <v>8</v>
      </c>
      <c r="K6" s="21">
        <f>IF('Title Page'!$B$9="L83",'[3]Fuel Rail Pressure Mult. Blue'!K$2,IF('Title Page'!$B$9="L86_LT1",'[3]Fuel Rail Pressure Mult. Blue'!K$6,IF('Title Page'!$B$9="LT4",'[3]Fuel Rail Pressure Mult. Blue'!K$10,0)))</f>
        <v>9</v>
      </c>
      <c r="L6" s="21">
        <f>IF('Title Page'!$B$9="L83",'[3]Fuel Rail Pressure Mult. Blue'!L$2,IF('Title Page'!$B$9="L86_LT1",'[3]Fuel Rail Pressure Mult. Blue'!L$6,IF('Title Page'!$B$9="LT4",'[3]Fuel Rail Pressure Mult. Blue'!L$10,0)))</f>
        <v>10</v>
      </c>
      <c r="M6" s="21">
        <f>IF('Title Page'!$B$9="L83",'[3]Fuel Rail Pressure Mult. Blue'!M$2,IF('Title Page'!$B$9="L86_LT1",'[3]Fuel Rail Pressure Mult. Blue'!M$6,IF('Title Page'!$B$9="LT4",'[3]Fuel Rail Pressure Mult. Blue'!M$10,0)))</f>
        <v>11</v>
      </c>
      <c r="N6" s="21">
        <f>IF('Title Page'!$B$9="L83",'[3]Fuel Rail Pressure Mult. Blue'!N$2,IF('Title Page'!$B$9="L86_LT1",'[3]Fuel Rail Pressure Mult. Blue'!N$6,IF('Title Page'!$B$9="LT4",'[3]Fuel Rail Pressure Mult. Blue'!N$10,0)))</f>
        <v>12</v>
      </c>
      <c r="O6" s="21">
        <f>IF('Title Page'!$B$9="L83",'[3]Fuel Rail Pressure Mult. Blue'!O$2,IF('Title Page'!$B$9="L86_LT1",'[3]Fuel Rail Pressure Mult. Blue'!O$6,IF('Title Page'!$B$9="LT4",'[3]Fuel Rail Pressure Mult. Blue'!O$10,0)))</f>
        <v>13</v>
      </c>
      <c r="P6" s="21">
        <f>IF('Title Page'!$B$9="L83",'[3]Fuel Rail Pressure Mult. Blue'!P$2,IF('Title Page'!$B$9="L86_LT1",'[3]Fuel Rail Pressure Mult. Blue'!P$6,IF('Title Page'!$B$9="LT4",'[3]Fuel Rail Pressure Mult. Blue'!P$10,0)))</f>
        <v>15</v>
      </c>
      <c r="Q6" s="21">
        <f>IF('Title Page'!$B$9="L83",'[3]Fuel Rail Pressure Mult. Blue'!Q$2,IF('Title Page'!$B$9="L86_LT1",'[3]Fuel Rail Pressure Mult. Blue'!Q$6,IF('Title Page'!$B$9="LT4",'[3]Fuel Rail Pressure Mult. Blue'!Q$10,0)))</f>
        <v>16</v>
      </c>
      <c r="R6" s="21">
        <f>IF('Title Page'!$B$9="L83",'[3]Fuel Rail Pressure Mult. Blue'!R$2,IF('Title Page'!$B$9="L86_LT1",'[3]Fuel Rail Pressure Mult. Blue'!R$6,IF('Title Page'!$B$9="LT4",'[3]Fuel Rail Pressure Mult. Blue'!R$10,0)))</f>
        <v>21</v>
      </c>
    </row>
    <row r="7" spans="1:18" x14ac:dyDescent="0.25">
      <c r="A7" s="1" t="s">
        <v>38</v>
      </c>
      <c r="B7" s="28">
        <f>IF('Title Page'!$C$9="Blue",IF('Title Page'!$B$9="L83",'[3]Fuel Rail Pressure Mult. Blue'!B$3,IF('Title Page'!$B$9="L86_LT1",'[3]Fuel Rail Pressure Mult. Blue'!B$7,IF('Title Page'!$B$9="LT4",'[3]Fuel Rail Pressure Mult. Blue'!B$11,0))),IF('Title Page'!$C$9="Green",IF('Title Page'!$B$9="L83",'[3]Fuel Rail Pressure Mult. Green'!B$3,IF('Title Page'!$B$9="L86_LT1",'[3]Fuel Rail Pressure Mult. Green'!B$7,IF('Title Page'!$B$9="LT4",'[3]Fuel Rail Pressure Mult. Green'!B$11,0))),IF('Title Page'!$C$9="Purple",IF('Title Page'!$B$9="L83",'[3]Fuel Rail Pressure Mult. Purple'!B$3,IF('Title Page'!$B$9="L86_LT1",'[3]Fuel Rail Pressure Mult. Purple'!B$7,IF('Title Page'!$B$9="LT4",'[3]Fuel Rail Pressure Mult. Purple'!B$11,0))),0)))</f>
        <v>0.20986772905550499</v>
      </c>
      <c r="C7" s="28">
        <f>IF('Title Page'!$C$9="Blue",IF('Title Page'!$B$9="L83",'[3]Fuel Rail Pressure Mult. Blue'!C$3,IF('Title Page'!$B$9="L86_LT1",'[3]Fuel Rail Pressure Mult. Blue'!C$7,IF('Title Page'!$B$9="LT4",'[3]Fuel Rail Pressure Mult. Blue'!C$11,0))),IF('Title Page'!$C$9="Green",IF('Title Page'!$B$9="L83",'[3]Fuel Rail Pressure Mult. Green'!C$3,IF('Title Page'!$B$9="L86_LT1",'[3]Fuel Rail Pressure Mult. Green'!C$7,IF('Title Page'!$B$9="LT4",'[3]Fuel Rail Pressure Mult. Green'!C$11,0))),IF('Title Page'!$C$9="Purple",IF('Title Page'!$B$9="L83",'[3]Fuel Rail Pressure Mult. Purple'!C$3,IF('Title Page'!$B$9="L86_LT1",'[3]Fuel Rail Pressure Mult. Purple'!C$7,IF('Title Page'!$B$9="LT4",'[3]Fuel Rail Pressure Mult. Purple'!C$11,0))),0)))</f>
        <v>0.33179999999999998</v>
      </c>
      <c r="D7" s="28">
        <f>IF('Title Page'!$C$9="Blue",IF('Title Page'!$B$9="L83",'[3]Fuel Rail Pressure Mult. Blue'!D$3,IF('Title Page'!$B$9="L86_LT1",'[3]Fuel Rail Pressure Mult. Blue'!D$7,IF('Title Page'!$B$9="LT4",'[3]Fuel Rail Pressure Mult. Blue'!D$11,0))),IF('Title Page'!$C$9="Green",IF('Title Page'!$B$9="L83",'[3]Fuel Rail Pressure Mult. Green'!D$3,IF('Title Page'!$B$9="L86_LT1",'[3]Fuel Rail Pressure Mult. Green'!D$7,IF('Title Page'!$B$9="LT4",'[3]Fuel Rail Pressure Mult. Green'!D$11,0))),IF('Title Page'!$C$9="Purple",IF('Title Page'!$B$9="L83",'[3]Fuel Rail Pressure Mult. Purple'!D$3,IF('Title Page'!$B$9="L86_LT1",'[3]Fuel Rail Pressure Mult. Purple'!D$7,IF('Title Page'!$B$9="LT4",'[3]Fuel Rail Pressure Mult. Purple'!D$11,0))),0)))</f>
        <v>0.46929999999999999</v>
      </c>
      <c r="E7" s="28">
        <f>IF('Title Page'!$C$9="Blue",IF('Title Page'!$B$9="L83",'[3]Fuel Rail Pressure Mult. Blue'!E$3,IF('Title Page'!$B$9="L86_LT1",'[3]Fuel Rail Pressure Mult. Blue'!E$7,IF('Title Page'!$B$9="LT4",'[3]Fuel Rail Pressure Mult. Blue'!E$11,0))),IF('Title Page'!$C$9="Green",IF('Title Page'!$B$9="L83",'[3]Fuel Rail Pressure Mult. Green'!E$3,IF('Title Page'!$B$9="L86_LT1",'[3]Fuel Rail Pressure Mult. Green'!E$7,IF('Title Page'!$B$9="LT4",'[3]Fuel Rail Pressure Mult. Green'!E$11,0))),IF('Title Page'!$C$9="Purple",IF('Title Page'!$B$9="L83",'[3]Fuel Rail Pressure Mult. Purple'!E$3,IF('Title Page'!$B$9="L86_LT1",'[3]Fuel Rail Pressure Mult. Purple'!E$7,IF('Title Page'!$B$9="LT4",'[3]Fuel Rail Pressure Mult. Purple'!E$11,0))),0)))</f>
        <v>0.57469999999999999</v>
      </c>
      <c r="F7" s="28">
        <f>IF('Title Page'!$C$9="Blue",IF('Title Page'!$B$9="L83",'[3]Fuel Rail Pressure Mult. Blue'!F$3,IF('Title Page'!$B$9="L86_LT1",'[3]Fuel Rail Pressure Mult. Blue'!F$7,IF('Title Page'!$B$9="LT4",'[3]Fuel Rail Pressure Mult. Blue'!F$11,0))),IF('Title Page'!$C$9="Green",IF('Title Page'!$B$9="L83",'[3]Fuel Rail Pressure Mult. Green'!F$3,IF('Title Page'!$B$9="L86_LT1",'[3]Fuel Rail Pressure Mult. Green'!F$7,IF('Title Page'!$B$9="LT4",'[3]Fuel Rail Pressure Mult. Green'!F$11,0))),IF('Title Page'!$C$9="Purple",IF('Title Page'!$B$9="L83",'[3]Fuel Rail Pressure Mult. Purple'!F$3,IF('Title Page'!$B$9="L86_LT1",'[3]Fuel Rail Pressure Mult. Purple'!F$7,IF('Title Page'!$B$9="LT4",'[3]Fuel Rail Pressure Mult. Purple'!F$11,0))),0)))</f>
        <v>0.6593</v>
      </c>
      <c r="G7" s="28">
        <f>IF('Title Page'!$C$9="Blue",IF('Title Page'!$B$9="L83",'[3]Fuel Rail Pressure Mult. Blue'!G$3,IF('Title Page'!$B$9="L86_LT1",'[3]Fuel Rail Pressure Mult. Blue'!G$7,IF('Title Page'!$B$9="LT4",'[3]Fuel Rail Pressure Mult. Blue'!G$11,0))),IF('Title Page'!$C$9="Green",IF('Title Page'!$B$9="L83",'[3]Fuel Rail Pressure Mult. Green'!G$3,IF('Title Page'!$B$9="L86_LT1",'[3]Fuel Rail Pressure Mult. Green'!G$7,IF('Title Page'!$B$9="LT4",'[3]Fuel Rail Pressure Mult. Green'!G$11,0))),IF('Title Page'!$C$9="Purple",IF('Title Page'!$B$9="L83",'[3]Fuel Rail Pressure Mult. Purple'!G$3,IF('Title Page'!$B$9="L86_LT1",'[3]Fuel Rail Pressure Mult. Purple'!G$7,IF('Title Page'!$B$9="LT4",'[3]Fuel Rail Pressure Mult. Purple'!G$11,0))),0)))</f>
        <v>0.72109999999999996</v>
      </c>
      <c r="H7" s="28">
        <f>IF('Title Page'!$C$9="Blue",IF('Title Page'!$B$9="L83",'[3]Fuel Rail Pressure Mult. Blue'!H$3,IF('Title Page'!$B$9="L86_LT1",'[3]Fuel Rail Pressure Mult. Blue'!H$7,IF('Title Page'!$B$9="LT4",'[3]Fuel Rail Pressure Mult. Blue'!H$11,0))),IF('Title Page'!$C$9="Green",IF('Title Page'!$B$9="L83",'[3]Fuel Rail Pressure Mult. Green'!H$3,IF('Title Page'!$B$9="L86_LT1",'[3]Fuel Rail Pressure Mult. Green'!H$7,IF('Title Page'!$B$9="LT4",'[3]Fuel Rail Pressure Mult. Green'!H$11,0))),IF('Title Page'!$C$9="Purple",IF('Title Page'!$B$9="L83",'[3]Fuel Rail Pressure Mult. Purple'!H$3,IF('Title Page'!$B$9="L86_LT1",'[3]Fuel Rail Pressure Mult. Purple'!H$7,IF('Title Page'!$B$9="LT4",'[3]Fuel Rail Pressure Mult. Purple'!H$11,0))),0)))</f>
        <v>0.78100000000000003</v>
      </c>
      <c r="I7" s="28">
        <f>IF('Title Page'!$C$9="Blue",IF('Title Page'!$B$9="L83",'[3]Fuel Rail Pressure Mult. Blue'!I$3,IF('Title Page'!$B$9="L86_LT1",'[3]Fuel Rail Pressure Mult. Blue'!I$7,IF('Title Page'!$B$9="LT4",'[3]Fuel Rail Pressure Mult. Blue'!I$11,0))),IF('Title Page'!$C$9="Green",IF('Title Page'!$B$9="L83",'[3]Fuel Rail Pressure Mult. Green'!I$3,IF('Title Page'!$B$9="L86_LT1",'[3]Fuel Rail Pressure Mult. Green'!I$7,IF('Title Page'!$B$9="LT4",'[3]Fuel Rail Pressure Mult. Green'!I$11,0))),IF('Title Page'!$C$9="Purple",IF('Title Page'!$B$9="L83",'[3]Fuel Rail Pressure Mult. Purple'!I$3,IF('Title Page'!$B$9="L86_LT1",'[3]Fuel Rail Pressure Mult. Purple'!I$7,IF('Title Page'!$B$9="LT4",'[3]Fuel Rail Pressure Mult. Purple'!I$11,0))),0)))</f>
        <v>0.83879999999999999</v>
      </c>
      <c r="J7" s="28">
        <f>IF('Title Page'!$C$9="Blue",IF('Title Page'!$B$9="L83",'[3]Fuel Rail Pressure Mult. Blue'!J$3,IF('Title Page'!$B$9="L86_LT1",'[3]Fuel Rail Pressure Mult. Blue'!J$7,IF('Title Page'!$B$9="LT4",'[3]Fuel Rail Pressure Mult. Blue'!J$11,0))),IF('Title Page'!$C$9="Green",IF('Title Page'!$B$9="L83",'[3]Fuel Rail Pressure Mult. Green'!J$3,IF('Title Page'!$B$9="L86_LT1",'[3]Fuel Rail Pressure Mult. Green'!J$7,IF('Title Page'!$B$9="LT4",'[3]Fuel Rail Pressure Mult. Green'!J$11,0))),IF('Title Page'!$C$9="Purple",IF('Title Page'!$B$9="L83",'[3]Fuel Rail Pressure Mult. Purple'!J$3,IF('Title Page'!$B$9="L86_LT1",'[3]Fuel Rail Pressure Mult. Purple'!J$7,IF('Title Page'!$B$9="LT4",'[3]Fuel Rail Pressure Mult. Purple'!J$11,0))),0)))</f>
        <v>0.89449999999999996</v>
      </c>
      <c r="K7" s="28">
        <f>IF('Title Page'!$C$9="Blue",IF('Title Page'!$B$9="L83",'[3]Fuel Rail Pressure Mult. Blue'!K$3,IF('Title Page'!$B$9="L86_LT1",'[3]Fuel Rail Pressure Mult. Blue'!K$7,IF('Title Page'!$B$9="LT4",'[3]Fuel Rail Pressure Mult. Blue'!K$11,0))),IF('Title Page'!$C$9="Green",IF('Title Page'!$B$9="L83",'[3]Fuel Rail Pressure Mult. Green'!K$3,IF('Title Page'!$B$9="L86_LT1",'[3]Fuel Rail Pressure Mult. Green'!K$7,IF('Title Page'!$B$9="LT4",'[3]Fuel Rail Pressure Mult. Green'!K$11,0))),IF('Title Page'!$C$9="Purple",IF('Title Page'!$B$9="L83",'[3]Fuel Rail Pressure Mult. Purple'!K$3,IF('Title Page'!$B$9="L86_LT1",'[3]Fuel Rail Pressure Mult. Purple'!K$7,IF('Title Page'!$B$9="LT4",'[3]Fuel Rail Pressure Mult. Purple'!K$11,0))),0)))</f>
        <v>0.94725000000000004</v>
      </c>
      <c r="L7" s="28">
        <f>IF('Title Page'!$C$9="Blue",IF('Title Page'!$B$9="L83",'[3]Fuel Rail Pressure Mult. Blue'!L$3,IF('Title Page'!$B$9="L86_LT1",'[3]Fuel Rail Pressure Mult. Blue'!L$7,IF('Title Page'!$B$9="LT4",'[3]Fuel Rail Pressure Mult. Blue'!L$11,0))),IF('Title Page'!$C$9="Green",IF('Title Page'!$B$9="L83",'[3]Fuel Rail Pressure Mult. Green'!L$3,IF('Title Page'!$B$9="L86_LT1",'[3]Fuel Rail Pressure Mult. Green'!L$7,IF('Title Page'!$B$9="LT4",'[3]Fuel Rail Pressure Mult. Green'!L$11,0))),IF('Title Page'!$C$9="Purple",IF('Title Page'!$B$9="L83",'[3]Fuel Rail Pressure Mult. Purple'!L$3,IF('Title Page'!$B$9="L86_LT1",'[3]Fuel Rail Pressure Mult. Purple'!L$7,IF('Title Page'!$B$9="LT4",'[3]Fuel Rail Pressure Mult. Purple'!L$11,0))),0)))</f>
        <v>1</v>
      </c>
      <c r="M7" s="28">
        <f>IF('Title Page'!$C$9="Blue",IF('Title Page'!$B$9="L83",'[3]Fuel Rail Pressure Mult. Blue'!M$3,IF('Title Page'!$B$9="L86_LT1",'[3]Fuel Rail Pressure Mult. Blue'!M$7,IF('Title Page'!$B$9="LT4",'[3]Fuel Rail Pressure Mult. Blue'!M$11,0))),IF('Title Page'!$C$9="Green",IF('Title Page'!$B$9="L83",'[3]Fuel Rail Pressure Mult. Green'!M$3,IF('Title Page'!$B$9="L86_LT1",'[3]Fuel Rail Pressure Mult. Green'!M$7,IF('Title Page'!$B$9="LT4",'[3]Fuel Rail Pressure Mult. Green'!M$11,0))),IF('Title Page'!$C$9="Purple",IF('Title Page'!$B$9="L83",'[3]Fuel Rail Pressure Mult. Purple'!M$3,IF('Title Page'!$B$9="L86_LT1",'[3]Fuel Rail Pressure Mult. Purple'!M$7,IF('Title Page'!$B$9="LT4",'[3]Fuel Rail Pressure Mult. Purple'!M$11,0))),0)))</f>
        <v>1.0487</v>
      </c>
      <c r="N7" s="28">
        <f>IF('Title Page'!$C$9="Blue",IF('Title Page'!$B$9="L83",'[3]Fuel Rail Pressure Mult. Blue'!N$3,IF('Title Page'!$B$9="L86_LT1",'[3]Fuel Rail Pressure Mult. Blue'!N$7,IF('Title Page'!$B$9="LT4",'[3]Fuel Rail Pressure Mult. Blue'!N$11,0))),IF('Title Page'!$C$9="Green",IF('Title Page'!$B$9="L83",'[3]Fuel Rail Pressure Mult. Green'!N$3,IF('Title Page'!$B$9="L86_LT1",'[3]Fuel Rail Pressure Mult. Green'!N$7,IF('Title Page'!$B$9="LT4",'[3]Fuel Rail Pressure Mult. Green'!N$11,0))),IF('Title Page'!$C$9="Purple",IF('Title Page'!$B$9="L83",'[3]Fuel Rail Pressure Mult. Purple'!N$3,IF('Title Page'!$B$9="L86_LT1",'[3]Fuel Rail Pressure Mult. Purple'!N$7,IF('Title Page'!$B$9="LT4",'[3]Fuel Rail Pressure Mult. Purple'!N$11,0))),0)))</f>
        <v>1.0973999999999999</v>
      </c>
      <c r="O7" s="28">
        <f>IF('Title Page'!$C$9="Blue",IF('Title Page'!$B$9="L83",'[3]Fuel Rail Pressure Mult. Blue'!O$3,IF('Title Page'!$B$9="L86_LT1",'[3]Fuel Rail Pressure Mult. Blue'!O$7,IF('Title Page'!$B$9="LT4",'[3]Fuel Rail Pressure Mult. Blue'!O$11,0))),IF('Title Page'!$C$9="Green",IF('Title Page'!$B$9="L83",'[3]Fuel Rail Pressure Mult. Green'!O$3,IF('Title Page'!$B$9="L86_LT1",'[3]Fuel Rail Pressure Mult. Green'!O$7,IF('Title Page'!$B$9="LT4",'[3]Fuel Rail Pressure Mult. Green'!O$11,0))),IF('Title Page'!$C$9="Purple",IF('Title Page'!$B$9="L83",'[3]Fuel Rail Pressure Mult. Purple'!O$3,IF('Title Page'!$B$9="L86_LT1",'[3]Fuel Rail Pressure Mult. Purple'!O$7,IF('Title Page'!$B$9="LT4",'[3]Fuel Rail Pressure Mult. Purple'!O$11,0))),0)))</f>
        <v>1.14205</v>
      </c>
      <c r="P7" s="28">
        <f>IF('Title Page'!$C$9="Blue",IF('Title Page'!$B$9="L83",'[3]Fuel Rail Pressure Mult. Blue'!P$3,IF('Title Page'!$B$9="L86_LT1",'[3]Fuel Rail Pressure Mult. Blue'!P$7,IF('Title Page'!$B$9="LT4",'[3]Fuel Rail Pressure Mult. Blue'!P$11,0))),IF('Title Page'!$C$9="Green",IF('Title Page'!$B$9="L83",'[3]Fuel Rail Pressure Mult. Green'!P$3,IF('Title Page'!$B$9="L86_LT1",'[3]Fuel Rail Pressure Mult. Green'!P$7,IF('Title Page'!$B$9="LT4",'[3]Fuel Rail Pressure Mult. Green'!P$11,0))),IF('Title Page'!$C$9="Purple",IF('Title Page'!$B$9="L83",'[3]Fuel Rail Pressure Mult. Purple'!P$3,IF('Title Page'!$B$9="L86_LT1",'[3]Fuel Rail Pressure Mult. Purple'!P$7,IF('Title Page'!$B$9="LT4",'[3]Fuel Rail Pressure Mult. Purple'!P$11,0))),0)))</f>
        <v>1.2273000000000001</v>
      </c>
      <c r="Q7" s="28">
        <f>IF('Title Page'!$C$9="Blue",IF('Title Page'!$B$9="L83",'[3]Fuel Rail Pressure Mult. Blue'!Q$3,IF('Title Page'!$B$9="L86_LT1",'[3]Fuel Rail Pressure Mult. Blue'!Q$7,IF('Title Page'!$B$9="LT4",'[3]Fuel Rail Pressure Mult. Blue'!Q$11,0))),IF('Title Page'!$C$9="Green",IF('Title Page'!$B$9="L83",'[3]Fuel Rail Pressure Mult. Green'!Q$3,IF('Title Page'!$B$9="L86_LT1",'[3]Fuel Rail Pressure Mult. Green'!Q$7,IF('Title Page'!$B$9="LT4",'[3]Fuel Rail Pressure Mult. Green'!Q$11,0))),IF('Title Page'!$C$9="Purple",IF('Title Page'!$B$9="L83",'[3]Fuel Rail Pressure Mult. Purple'!Q$3,IF('Title Page'!$B$9="L86_LT1",'[3]Fuel Rail Pressure Mult. Purple'!Q$7,IF('Title Page'!$B$9="LT4",'[3]Fuel Rail Pressure Mult. Purple'!Q$11,0))),0)))</f>
        <v>1.2679</v>
      </c>
      <c r="R7" s="28">
        <f>IF('Title Page'!$C$9="Blue",IF('Title Page'!$B$9="L83",'[3]Fuel Rail Pressure Mult. Blue'!R$3,IF('Title Page'!$B$9="L86_LT1",'[3]Fuel Rail Pressure Mult. Blue'!R$7,IF('Title Page'!$B$9="LT4",'[3]Fuel Rail Pressure Mult. Blue'!R$11,0))),IF('Title Page'!$C$9="Green",IF('Title Page'!$B$9="L83",'[3]Fuel Rail Pressure Mult. Green'!R$3,IF('Title Page'!$B$9="L86_LT1",'[3]Fuel Rail Pressure Mult. Green'!R$7,IF('Title Page'!$B$9="LT4",'[3]Fuel Rail Pressure Mult. Green'!R$11,0))),IF('Title Page'!$C$9="Purple",IF('Title Page'!$B$9="L83",'[3]Fuel Rail Pressure Mult. Purple'!R$3,IF('Title Page'!$B$9="L86_LT1",'[3]Fuel Rail Pressure Mult. Purple'!R$7,IF('Title Page'!$B$9="LT4",'[3]Fuel Rail Pressure Mult. Purple'!R$11,0))),0)))</f>
        <v>1.4272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65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0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10" customWidth="1"/>
    <col min="2" max="17" width="6.5703125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39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26">
        <f>'Fuel Pressure Multiplier 1'!B6</f>
        <v>0.4</v>
      </c>
      <c r="C6" s="12">
        <f>'Fuel Pressure Multiplier 1'!C6</f>
        <v>1</v>
      </c>
      <c r="D6" s="12">
        <f>'Fuel Pressure Multiplier 1'!D6</f>
        <v>2</v>
      </c>
      <c r="E6" s="12">
        <f>'Fuel Pressure Multiplier 1'!E6</f>
        <v>3</v>
      </c>
      <c r="F6" s="12">
        <f>'Fuel Pressure Multiplier 1'!F6</f>
        <v>4</v>
      </c>
      <c r="G6" s="12">
        <f>'Fuel Pressure Multiplier 1'!G6</f>
        <v>5</v>
      </c>
      <c r="H6" s="12">
        <f>'Fuel Pressure Multiplier 1'!H6</f>
        <v>6</v>
      </c>
      <c r="I6" s="12">
        <f>'Fuel Pressure Multiplier 1'!I6</f>
        <v>7</v>
      </c>
      <c r="J6" s="12">
        <f>'Fuel Pressure Multiplier 1'!J6</f>
        <v>8</v>
      </c>
      <c r="K6" s="12">
        <f>'Fuel Pressure Multiplier 1'!K6</f>
        <v>9</v>
      </c>
      <c r="L6" s="12">
        <f>'Fuel Pressure Multiplier 1'!L6</f>
        <v>10</v>
      </c>
      <c r="M6" s="12">
        <f>'Fuel Pressure Multiplier 1'!M6</f>
        <v>11</v>
      </c>
      <c r="N6" s="12">
        <f>'Fuel Pressure Multiplier 1'!N6</f>
        <v>12</v>
      </c>
      <c r="O6" s="12">
        <f>'Fuel Pressure Multiplier 1'!O6</f>
        <v>13</v>
      </c>
      <c r="P6" s="12">
        <f>'Fuel Pressure Multiplier 1'!P6</f>
        <v>15</v>
      </c>
      <c r="Q6" s="12">
        <f>'Fuel Pressure Multiplier 1'!Q6</f>
        <v>16</v>
      </c>
      <c r="R6" s="12">
        <f>'Fuel Pressure Multiplier 1'!R6</f>
        <v>21</v>
      </c>
    </row>
    <row r="7" spans="1:18" x14ac:dyDescent="0.25">
      <c r="A7" s="1" t="s">
        <v>38</v>
      </c>
      <c r="B7" s="4">
        <f>'Fuel Pressure Multiplier 1'!B7</f>
        <v>0.20986772905550499</v>
      </c>
      <c r="C7" s="4">
        <f>'Fuel Pressure Multiplier 1'!C7</f>
        <v>0.33179999999999998</v>
      </c>
      <c r="D7" s="4">
        <f>'Fuel Pressure Multiplier 1'!D7</f>
        <v>0.46929999999999999</v>
      </c>
      <c r="E7" s="4">
        <f>'Fuel Pressure Multiplier 1'!E7</f>
        <v>0.57469999999999999</v>
      </c>
      <c r="F7" s="4">
        <f>'Fuel Pressure Multiplier 1'!F7</f>
        <v>0.6593</v>
      </c>
      <c r="G7" s="4">
        <f>'Fuel Pressure Multiplier 1'!G7</f>
        <v>0.72109999999999996</v>
      </c>
      <c r="H7" s="4">
        <f>'Fuel Pressure Multiplier 1'!H7</f>
        <v>0.78100000000000003</v>
      </c>
      <c r="I7" s="4">
        <f>'Fuel Pressure Multiplier 1'!I7</f>
        <v>0.83879999999999999</v>
      </c>
      <c r="J7" s="4">
        <f>'Fuel Pressure Multiplier 1'!J7</f>
        <v>0.89449999999999996</v>
      </c>
      <c r="K7" s="4">
        <f>'Fuel Pressure Multiplier 1'!K7</f>
        <v>0.94725000000000004</v>
      </c>
      <c r="L7" s="4">
        <f>'Fuel Pressure Multiplier 1'!L7</f>
        <v>1</v>
      </c>
      <c r="M7" s="4">
        <f>'Fuel Pressure Multiplier 1'!M7</f>
        <v>1.0487</v>
      </c>
      <c r="N7" s="4">
        <f>'Fuel Pressure Multiplier 1'!N7</f>
        <v>1.0973999999999999</v>
      </c>
      <c r="O7" s="4">
        <f>'Fuel Pressure Multiplier 1'!O7</f>
        <v>1.14205</v>
      </c>
      <c r="P7" s="4">
        <f>'Fuel Pressure Multiplier 1'!P7</f>
        <v>1.2273000000000001</v>
      </c>
      <c r="Q7" s="4">
        <f>'Fuel Pressure Multiplier 1'!Q7</f>
        <v>1.2679</v>
      </c>
      <c r="R7" s="4">
        <f>'Fuel Pressure Multiplier 1'!R7</f>
        <v>1.4272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64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1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10" customWidth="1"/>
    <col min="2" max="17" width="6.5703125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43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12">
        <f>'Fuel Pressure Multiplier 1'!B6</f>
        <v>0.4</v>
      </c>
      <c r="C6" s="12">
        <f>'Fuel Pressure Multiplier 1'!C6</f>
        <v>1</v>
      </c>
      <c r="D6" s="12">
        <f>'Fuel Pressure Multiplier 1'!D6</f>
        <v>2</v>
      </c>
      <c r="E6" s="12">
        <f>'Fuel Pressure Multiplier 1'!E6</f>
        <v>3</v>
      </c>
      <c r="F6" s="12">
        <f>'Fuel Pressure Multiplier 1'!F6</f>
        <v>4</v>
      </c>
      <c r="G6" s="12">
        <f>'Fuel Pressure Multiplier 1'!G6</f>
        <v>5</v>
      </c>
      <c r="H6" s="12">
        <f>'Fuel Pressure Multiplier 1'!H6</f>
        <v>6</v>
      </c>
      <c r="I6" s="12">
        <f>'Fuel Pressure Multiplier 1'!I6</f>
        <v>7</v>
      </c>
      <c r="J6" s="12">
        <f>'Fuel Pressure Multiplier 1'!J6</f>
        <v>8</v>
      </c>
      <c r="K6" s="12">
        <f>'Fuel Pressure Multiplier 1'!K6</f>
        <v>9</v>
      </c>
      <c r="L6" s="12">
        <f>'Fuel Pressure Multiplier 1'!L6</f>
        <v>10</v>
      </c>
      <c r="M6" s="12">
        <f>'Fuel Pressure Multiplier 1'!M6</f>
        <v>11</v>
      </c>
      <c r="N6" s="12">
        <f>'Fuel Pressure Multiplier 1'!N6</f>
        <v>12</v>
      </c>
      <c r="O6" s="12">
        <f>'Fuel Pressure Multiplier 1'!O6</f>
        <v>13</v>
      </c>
      <c r="P6" s="12">
        <f>'Fuel Pressure Multiplier 1'!P6</f>
        <v>15</v>
      </c>
      <c r="Q6" s="12">
        <f>'Fuel Pressure Multiplier 1'!Q6</f>
        <v>16</v>
      </c>
      <c r="R6" s="12">
        <f>'Fuel Pressure Multiplier 1'!R6</f>
        <v>21</v>
      </c>
    </row>
    <row r="7" spans="1:18" x14ac:dyDescent="0.25">
      <c r="A7" s="1" t="s">
        <v>38</v>
      </c>
      <c r="B7" s="4">
        <f>'Fuel Pressure Multiplier 1'!B7</f>
        <v>0.20986772905550499</v>
      </c>
      <c r="C7" s="4">
        <f>'Fuel Pressure Multiplier 1'!C7</f>
        <v>0.33179999999999998</v>
      </c>
      <c r="D7" s="4">
        <f>'Fuel Pressure Multiplier 1'!D7</f>
        <v>0.46929999999999999</v>
      </c>
      <c r="E7" s="4">
        <f>'Fuel Pressure Multiplier 1'!E7</f>
        <v>0.57469999999999999</v>
      </c>
      <c r="F7" s="4">
        <f>'Fuel Pressure Multiplier 1'!F7</f>
        <v>0.6593</v>
      </c>
      <c r="G7" s="4">
        <f>'Fuel Pressure Multiplier 1'!G7</f>
        <v>0.72109999999999996</v>
      </c>
      <c r="H7" s="4">
        <f>'Fuel Pressure Multiplier 1'!H7</f>
        <v>0.78100000000000003</v>
      </c>
      <c r="I7" s="4">
        <f>'Fuel Pressure Multiplier 1'!I7</f>
        <v>0.83879999999999999</v>
      </c>
      <c r="J7" s="4">
        <f>'Fuel Pressure Multiplier 1'!J7</f>
        <v>0.89449999999999996</v>
      </c>
      <c r="K7" s="4">
        <f>'Fuel Pressure Multiplier 1'!K7</f>
        <v>0.94725000000000004</v>
      </c>
      <c r="L7" s="4">
        <f>'Fuel Pressure Multiplier 1'!L7</f>
        <v>1</v>
      </c>
      <c r="M7" s="4">
        <f>'Fuel Pressure Multiplier 1'!M7</f>
        <v>1.0487</v>
      </c>
      <c r="N7" s="4">
        <f>'Fuel Pressure Multiplier 1'!N7</f>
        <v>1.0973999999999999</v>
      </c>
      <c r="O7" s="4">
        <f>'Fuel Pressure Multiplier 1'!O7</f>
        <v>1.14205</v>
      </c>
      <c r="P7" s="4">
        <f>'Fuel Pressure Multiplier 1'!P7</f>
        <v>1.2273000000000001</v>
      </c>
      <c r="Q7" s="4">
        <f>'Fuel Pressure Multiplier 1'!Q7</f>
        <v>1.2679</v>
      </c>
      <c r="R7" s="4">
        <f>'Fuel Pressure Multiplier 1'!R7</f>
        <v>1.4272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2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8" customWidth="1"/>
    <col min="2" max="18" width="6.710937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85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31">
        <f>'Fuel Pressure Multiplier 1'!B6</f>
        <v>0.4</v>
      </c>
      <c r="C6" s="31">
        <f>'Fuel Pressure Multiplier 1'!C6</f>
        <v>1</v>
      </c>
      <c r="D6" s="31">
        <f>'Fuel Pressure Multiplier 1'!D6</f>
        <v>2</v>
      </c>
      <c r="E6" s="31">
        <f>'Fuel Pressure Multiplier 1'!E6</f>
        <v>3</v>
      </c>
      <c r="F6" s="31">
        <f>'Fuel Pressure Multiplier 1'!F6</f>
        <v>4</v>
      </c>
      <c r="G6" s="31">
        <f>'Fuel Pressure Multiplier 1'!G6</f>
        <v>5</v>
      </c>
      <c r="H6" s="31">
        <f>'Fuel Pressure Multiplier 1'!H6</f>
        <v>6</v>
      </c>
      <c r="I6" s="31">
        <f>'Fuel Pressure Multiplier 1'!I6</f>
        <v>7</v>
      </c>
      <c r="J6" s="31">
        <f>'Fuel Pressure Multiplier 1'!J6</f>
        <v>8</v>
      </c>
      <c r="K6" s="31">
        <f>'Fuel Pressure Multiplier 1'!K6</f>
        <v>9</v>
      </c>
      <c r="L6" s="31">
        <f>'Fuel Pressure Multiplier 1'!L6</f>
        <v>10</v>
      </c>
      <c r="M6" s="31">
        <f>'Fuel Pressure Multiplier 1'!M6</f>
        <v>11</v>
      </c>
      <c r="N6" s="31">
        <f>'Fuel Pressure Multiplier 1'!N6</f>
        <v>12</v>
      </c>
      <c r="O6" s="31">
        <f>'Fuel Pressure Multiplier 1'!O6</f>
        <v>13</v>
      </c>
      <c r="P6" s="31">
        <f>'Fuel Pressure Multiplier 1'!P6</f>
        <v>15</v>
      </c>
      <c r="Q6" s="31">
        <f>'Fuel Pressure Multiplier 1'!Q6</f>
        <v>16</v>
      </c>
      <c r="R6" s="31">
        <f>'Fuel Pressure Multiplier 1'!R6</f>
        <v>21</v>
      </c>
    </row>
    <row r="7" spans="1:18" x14ac:dyDescent="0.25">
      <c r="A7" s="1" t="s">
        <v>125</v>
      </c>
      <c r="B7" s="32">
        <f>INDEX('[4]profile 1'!$F$7:$F$35,MATCH(B6,'[4]profile 1'!$E$7:$E$35,0),1)</f>
        <v>-4.107666015625E-2</v>
      </c>
      <c r="C7" s="32">
        <f>INDEX('[4]profile 1'!$F$7:$F$35,MATCH(C6,'[4]profile 1'!$E$7:$E$35,0),1)</f>
        <v>-5.40771484375E-2</v>
      </c>
      <c r="D7" s="32">
        <f>INDEX('[4]profile 1'!$F$7:$F$35,MATCH(D6,'[4]profile 1'!$E$7:$E$35,0),1)</f>
        <v>-8.966064453125E-2</v>
      </c>
      <c r="E7" s="32">
        <f>INDEX('[4]profile 1'!$F$7:$F$35,MATCH(E6,'[4]profile 1'!$E$7:$E$35,0),1)</f>
        <v>-7.60498046875E-2</v>
      </c>
      <c r="F7" s="32">
        <f>INDEX('[4]profile 1'!$F$7:$F$35,MATCH(F6,'[4]profile 1'!$E$7:$E$35,0),1)</f>
        <v>-9.21630859375E-2</v>
      </c>
      <c r="G7" s="32">
        <f>INDEX('[4]profile 1'!$F$7:$F$35,MATCH(G6,'[4]profile 1'!$E$7:$E$35,0),1)</f>
        <v>-9.3017578125E-2</v>
      </c>
      <c r="H7" s="32">
        <f>INDEX('[4]profile 1'!$F$7:$F$35,MATCH(H6,'[4]profile 1'!$E$7:$E$35,0),1)</f>
        <v>-0.100830078125</v>
      </c>
      <c r="I7" s="32">
        <f>INDEX('[4]profile 1'!$F$7:$F$35,MATCH(I6,'[4]profile 1'!$E$7:$E$35,0),1)</f>
        <v>-9.722900390625E-2</v>
      </c>
      <c r="J7" s="32">
        <f>INDEX('[4]profile 1'!$F$7:$F$35,MATCH(J6,'[4]profile 1'!$E$7:$E$35,0),1)</f>
        <v>-7.928466796875E-2</v>
      </c>
      <c r="K7" s="32">
        <f>INDEX('[4]profile 1'!$F$7:$F$35,MATCH(K6,'[4]profile 1'!$E$7:$E$35,0),1)</f>
        <v>-9.014892578125E-2</v>
      </c>
      <c r="L7" s="32">
        <f>INDEX('[4]profile 1'!$F$7:$F$35,MATCH(L6,'[4]profile 1'!$E$7:$E$35,0),1)</f>
        <v>-8.4741210937499978E-2</v>
      </c>
      <c r="M7" s="32">
        <f>INDEX('[4]profile 1'!$F$7:$F$35,MATCH(M6,'[4]profile 1'!$E$7:$E$35,0),1)</f>
        <v>-5.7397460937500006E-2</v>
      </c>
      <c r="N7" s="32">
        <f>INDEX('[4]profile 1'!$F$7:$F$35,MATCH(N6,'[4]profile 1'!$E$7:$E$35,0),1)</f>
        <v>-5.9716796874999978E-2</v>
      </c>
      <c r="O7" s="32">
        <f>INDEX('[4]profile 1'!$F$7:$F$35,MATCH(O6,'[4]profile 1'!$E$7:$E$35,0),1)</f>
        <v>-4.3603515624999978E-2</v>
      </c>
      <c r="P7" s="32">
        <f>INDEX('[4]profile 1'!$F$7:$F$35,MATCH(P6,'[4]profile 1'!$E$7:$E$35,0),1)</f>
        <v>-3.5644531249999778E-3</v>
      </c>
      <c r="Q7" s="32">
        <f>INDEX('[4]profile 1'!$F$7:$F$35,MATCH(Q6,'[4]profile 1'!$E$7:$E$35,0),1)</f>
        <v>1.8896484375000008E-2</v>
      </c>
      <c r="R7" s="32">
        <f>INDEX('[4]profile 1'!$F$7:$F$35,MATCH(R6,'[4]profile 1'!$E$7:$E$35,0),1)</f>
        <v>5.5761718749999994E-2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83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Title Page</vt:lpstr>
      <vt:lpstr>Table of Contents</vt:lpstr>
      <vt:lpstr>Flow Rate</vt:lpstr>
      <vt:lpstr>Density Multiplier</vt:lpstr>
      <vt:lpstr>Alcohol Multiplier</vt:lpstr>
      <vt:lpstr>Fuel Pressure Multiplier 1</vt:lpstr>
      <vt:lpstr>Fuel Pressure Multiplier 2</vt:lpstr>
      <vt:lpstr>Fuel Pressure Multiplier 3</vt:lpstr>
      <vt:lpstr>Offset Profile 1</vt:lpstr>
      <vt:lpstr>Offset Profile 2</vt:lpstr>
      <vt:lpstr>Offset Profile 3</vt:lpstr>
      <vt:lpstr>Temperature Adder</vt:lpstr>
      <vt:lpstr>Temperature Adder Multiplier</vt:lpstr>
      <vt:lpstr>Short Pulse Limit</vt:lpstr>
      <vt:lpstr>Short Pulse Adder 1</vt:lpstr>
      <vt:lpstr>Short Pulse Adder 2</vt:lpstr>
      <vt:lpstr>Short Pulse Adder 3</vt:lpstr>
      <vt:lpstr>Injector Gain</vt:lpstr>
      <vt:lpstr>Gain vs. Cylinder</vt:lpstr>
      <vt:lpstr>Limits</vt:lpstr>
      <vt:lpstr>Injector Profiles</vt:lpstr>
      <vt:lpstr>Pull-in High Current</vt:lpstr>
      <vt:lpstr>Peak High Current</vt:lpstr>
      <vt:lpstr>Peak Low Current</vt:lpstr>
      <vt:lpstr>Bypass High Current</vt:lpstr>
      <vt:lpstr>Bypass Low Current</vt:lpstr>
      <vt:lpstr>Hold High Current</vt:lpstr>
      <vt:lpstr>Hold Low Current</vt:lpstr>
      <vt:lpstr>Peak Period</vt:lpstr>
      <vt:lpstr>Bypass Period</vt:lpstr>
      <vt:lpstr>Peak to Bypass Recharge</vt:lpstr>
      <vt:lpstr>Bypass to Hold Recharge</vt:lpstr>
      <vt:lpstr>Boost Profile</vt:lpstr>
      <vt:lpstr>HP Pump Maximum Pressure</vt:lpstr>
      <vt:lpstr>Desired Fuel Pres Airmass Axis</vt:lpstr>
      <vt:lpstr>Desired Fuel Pressure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Galvan</dc:creator>
  <cp:lastModifiedBy>Christian de Saint Preux</cp:lastModifiedBy>
  <cp:lastPrinted>2017-12-05T20:51:20Z</cp:lastPrinted>
  <dcterms:created xsi:type="dcterms:W3CDTF">2017-11-22T13:07:13Z</dcterms:created>
  <dcterms:modified xsi:type="dcterms:W3CDTF">2019-07-29T13:51:40Z</dcterms:modified>
</cp:coreProperties>
</file>